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160F12D0-2872-4B84-8AB6-468E393EC62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Dashboard" sheetId="1" r:id="rId1"/>
    <sheet name="School Data" sheetId="2" r:id="rId2"/>
    <sheet name="Thresholds" sheetId="3" r:id="rId3"/>
    <sheet name="Instructions" sheetId="4" r:id="rId4"/>
    <sheet name="Chart Data" sheetId="5" r:id="rId5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4" i="2" l="1"/>
  <c r="U43" i="2"/>
  <c r="U42" i="2"/>
  <c r="U41" i="2"/>
  <c r="U40" i="2"/>
  <c r="U39" i="2"/>
  <c r="U38" i="2"/>
  <c r="U37" i="2"/>
  <c r="U36" i="2"/>
  <c r="U35" i="2"/>
  <c r="U34" i="2"/>
  <c r="U33" i="2"/>
  <c r="U32" i="2"/>
  <c r="U31" i="2"/>
  <c r="U30" i="2"/>
  <c r="U29" i="2"/>
  <c r="U28" i="2"/>
  <c r="U27" i="2"/>
  <c r="U26" i="2"/>
  <c r="U25" i="2"/>
  <c r="U24" i="2"/>
  <c r="U23" i="2"/>
  <c r="U22" i="2"/>
  <c r="U21" i="2"/>
  <c r="U20" i="2"/>
  <c r="U19" i="2"/>
  <c r="U18" i="2"/>
  <c r="U17" i="2"/>
  <c r="U16" i="2"/>
  <c r="U15" i="2"/>
  <c r="U14" i="2"/>
  <c r="U13" i="2"/>
  <c r="J40" i="5"/>
  <c r="K40" i="5" s="1"/>
  <c r="J39" i="5"/>
  <c r="K39" i="5" s="1"/>
  <c r="J38" i="5"/>
  <c r="K38" i="5" s="1"/>
  <c r="J37" i="5"/>
  <c r="K37" i="5" s="1"/>
  <c r="J36" i="5"/>
  <c r="K36" i="5" s="1"/>
  <c r="J35" i="5"/>
  <c r="K35" i="5" s="1"/>
  <c r="J34" i="5"/>
  <c r="K34" i="5" s="1"/>
  <c r="J33" i="5"/>
  <c r="K33" i="5" s="1"/>
  <c r="J32" i="5"/>
  <c r="K32" i="5" s="1"/>
  <c r="J31" i="5"/>
  <c r="K31" i="5" s="1"/>
  <c r="J30" i="5"/>
  <c r="K30" i="5" s="1"/>
  <c r="J29" i="5"/>
  <c r="K29" i="5" s="1"/>
  <c r="J28" i="5"/>
  <c r="K28" i="5" s="1"/>
  <c r="J27" i="5"/>
  <c r="K27" i="5" s="1"/>
  <c r="J26" i="5"/>
  <c r="K26" i="5" s="1"/>
  <c r="J25" i="5"/>
  <c r="K25" i="5" s="1"/>
  <c r="J24" i="5"/>
  <c r="K24" i="5" s="1"/>
  <c r="J23" i="5"/>
  <c r="K23" i="5" s="1"/>
  <c r="J22" i="5"/>
  <c r="K22" i="5" s="1"/>
  <c r="J21" i="5"/>
  <c r="K21" i="5" s="1"/>
  <c r="G21" i="5" a="1"/>
  <c r="G21" i="5" s="1"/>
  <c r="H21" i="5" s="1" a="1"/>
  <c r="H21" i="5" s="1"/>
  <c r="J20" i="5"/>
  <c r="K20" i="5" s="1"/>
  <c r="G20" i="5" a="1"/>
  <c r="G20" i="5" s="1"/>
  <c r="H20" i="5" s="1" a="1"/>
  <c r="H20" i="5" s="1"/>
  <c r="K19" i="5"/>
  <c r="J19" i="5"/>
  <c r="G19" i="5" a="1"/>
  <c r="G19" i="5" s="1"/>
  <c r="H19" i="5" s="1" a="1"/>
  <c r="H19" i="5" s="1"/>
  <c r="J18" i="5"/>
  <c r="K18" i="5" s="1"/>
  <c r="G18" i="5" a="1"/>
  <c r="G18" i="5" s="1"/>
  <c r="H18" i="5" s="1" a="1"/>
  <c r="H18" i="5" s="1"/>
  <c r="J17" i="5"/>
  <c r="K17" i="5" s="1"/>
  <c r="G17" i="5" a="1"/>
  <c r="G17" i="5" s="1"/>
  <c r="H17" i="5" s="1" a="1"/>
  <c r="H17" i="5" s="1"/>
  <c r="J16" i="5"/>
  <c r="K16" i="5" s="1"/>
  <c r="G16" i="5" a="1"/>
  <c r="G16" i="5" s="1"/>
  <c r="H16" i="5" s="1" a="1"/>
  <c r="H16" i="5" s="1"/>
  <c r="J15" i="5"/>
  <c r="K15" i="5" s="1"/>
  <c r="G15" i="5" a="1"/>
  <c r="G15" i="5" s="1"/>
  <c r="H15" i="5" s="1" a="1"/>
  <c r="H15" i="5" s="1"/>
  <c r="J14" i="5"/>
  <c r="K14" i="5" s="1"/>
  <c r="G14" i="5" a="1"/>
  <c r="G14" i="5" s="1"/>
  <c r="H14" i="5" s="1" a="1"/>
  <c r="H14" i="5" s="1"/>
  <c r="J13" i="5"/>
  <c r="K13" i="5" s="1"/>
  <c r="G13" i="5" a="1"/>
  <c r="G13" i="5" s="1"/>
  <c r="H13" i="5" s="1" a="1"/>
  <c r="H13" i="5" s="1"/>
  <c r="J12" i="5"/>
  <c r="K12" i="5" s="1"/>
  <c r="G12" i="5" a="1"/>
  <c r="G12" i="5" s="1"/>
  <c r="H12" i="5" s="1" a="1"/>
  <c r="H12" i="5" s="1"/>
  <c r="J11" i="5"/>
  <c r="K11" i="5" s="1"/>
  <c r="G11" i="5" a="1"/>
  <c r="G11" i="5" s="1"/>
  <c r="H11" i="5" s="1" a="1"/>
  <c r="H11" i="5" s="1"/>
  <c r="J10" i="5"/>
  <c r="K10" i="5" s="1"/>
  <c r="G10" i="5" a="1"/>
  <c r="G10" i="5" s="1"/>
  <c r="H10" i="5" s="1" a="1"/>
  <c r="H10" i="5" s="1"/>
  <c r="J9" i="5"/>
  <c r="G9" i="5" a="1"/>
  <c r="G9" i="5" s="1"/>
  <c r="J8" i="5"/>
  <c r="G8" i="5" a="1"/>
  <c r="G8" i="5" s="1"/>
  <c r="J7" i="5"/>
  <c r="G7" i="5" a="1"/>
  <c r="G7" i="5" s="1"/>
  <c r="J6" i="5"/>
  <c r="G6" i="5" a="1"/>
  <c r="G6" i="5" s="1"/>
  <c r="E6" i="5"/>
  <c r="J5" i="5"/>
  <c r="G5" i="5" a="1"/>
  <c r="G5" i="5" s="1"/>
  <c r="E5" i="5"/>
  <c r="J4" i="5"/>
  <c r="G4" i="5" a="1"/>
  <c r="G4" i="5" s="1"/>
  <c r="E4" i="5"/>
  <c r="J3" i="5"/>
  <c r="G3" i="5" a="1"/>
  <c r="G3" i="5" s="1"/>
  <c r="E3" i="5"/>
  <c r="J2" i="5"/>
  <c r="G2" i="5" a="1"/>
  <c r="G2" i="5" s="1"/>
  <c r="E2" i="5"/>
  <c r="AD44" i="2"/>
  <c r="Z44" i="2"/>
  <c r="Y44" i="2"/>
  <c r="X44" i="2"/>
  <c r="W44" i="2"/>
  <c r="R44" i="2"/>
  <c r="O44" i="2"/>
  <c r="L44" i="2"/>
  <c r="M44" i="2" s="1"/>
  <c r="J44" i="2"/>
  <c r="E44" i="2"/>
  <c r="AD43" i="2"/>
  <c r="Z43" i="2"/>
  <c r="Y43" i="2"/>
  <c r="X43" i="2"/>
  <c r="W43" i="2"/>
  <c r="R43" i="2"/>
  <c r="O43" i="2"/>
  <c r="M43" i="2"/>
  <c r="L43" i="2"/>
  <c r="J43" i="2"/>
  <c r="E43" i="2"/>
  <c r="AD42" i="2"/>
  <c r="Z42" i="2"/>
  <c r="Y42" i="2"/>
  <c r="X42" i="2"/>
  <c r="W42" i="2"/>
  <c r="R42" i="2"/>
  <c r="O42" i="2"/>
  <c r="L42" i="2"/>
  <c r="M42" i="2" s="1"/>
  <c r="J42" i="2"/>
  <c r="E42" i="2"/>
  <c r="AD41" i="2"/>
  <c r="Z41" i="2"/>
  <c r="Y41" i="2"/>
  <c r="X41" i="2"/>
  <c r="W41" i="2"/>
  <c r="R41" i="2"/>
  <c r="O41" i="2"/>
  <c r="M41" i="2"/>
  <c r="L41" i="2"/>
  <c r="J41" i="2"/>
  <c r="E41" i="2"/>
  <c r="AD40" i="2"/>
  <c r="Z40" i="2"/>
  <c r="Y40" i="2"/>
  <c r="X40" i="2"/>
  <c r="W40" i="2"/>
  <c r="R40" i="2"/>
  <c r="O40" i="2"/>
  <c r="L40" i="2"/>
  <c r="M40" i="2" s="1"/>
  <c r="J40" i="2"/>
  <c r="E40" i="2"/>
  <c r="AD39" i="2"/>
  <c r="Z39" i="2"/>
  <c r="Y39" i="2"/>
  <c r="X39" i="2"/>
  <c r="W39" i="2"/>
  <c r="R39" i="2"/>
  <c r="O39" i="2"/>
  <c r="L39" i="2"/>
  <c r="M39" i="2" s="1"/>
  <c r="J39" i="2"/>
  <c r="E39" i="2"/>
  <c r="AD38" i="2"/>
  <c r="Z38" i="2"/>
  <c r="Y38" i="2"/>
  <c r="X38" i="2"/>
  <c r="W38" i="2"/>
  <c r="R38" i="2"/>
  <c r="O38" i="2"/>
  <c r="L38" i="2"/>
  <c r="M38" i="2" s="1"/>
  <c r="J38" i="2"/>
  <c r="E38" i="2"/>
  <c r="AD37" i="2"/>
  <c r="Z37" i="2"/>
  <c r="Y37" i="2"/>
  <c r="X37" i="2"/>
  <c r="W37" i="2"/>
  <c r="R37" i="2"/>
  <c r="O37" i="2"/>
  <c r="L37" i="2"/>
  <c r="M37" i="2" s="1"/>
  <c r="J37" i="2"/>
  <c r="E37" i="2"/>
  <c r="AD36" i="2"/>
  <c r="Z36" i="2"/>
  <c r="Y36" i="2"/>
  <c r="X36" i="2"/>
  <c r="W36" i="2"/>
  <c r="R36" i="2"/>
  <c r="O36" i="2"/>
  <c r="L36" i="2"/>
  <c r="M36" i="2" s="1"/>
  <c r="J36" i="2"/>
  <c r="E36" i="2"/>
  <c r="AD35" i="2"/>
  <c r="Z35" i="2"/>
  <c r="Y35" i="2"/>
  <c r="X35" i="2"/>
  <c r="W35" i="2"/>
  <c r="R35" i="2"/>
  <c r="O35" i="2"/>
  <c r="L35" i="2"/>
  <c r="M35" i="2" s="1"/>
  <c r="J35" i="2"/>
  <c r="E35" i="2"/>
  <c r="AD34" i="2"/>
  <c r="Z34" i="2"/>
  <c r="Y34" i="2"/>
  <c r="X34" i="2"/>
  <c r="W34" i="2"/>
  <c r="R34" i="2"/>
  <c r="O34" i="2"/>
  <c r="L34" i="2"/>
  <c r="M34" i="2" s="1"/>
  <c r="J34" i="2"/>
  <c r="E34" i="2"/>
  <c r="AD33" i="2"/>
  <c r="Z33" i="2"/>
  <c r="Y33" i="2"/>
  <c r="X33" i="2"/>
  <c r="W33" i="2"/>
  <c r="R33" i="2"/>
  <c r="O33" i="2"/>
  <c r="M33" i="2"/>
  <c r="L33" i="2"/>
  <c r="J33" i="2"/>
  <c r="E33" i="2"/>
  <c r="AD32" i="2"/>
  <c r="Z32" i="2"/>
  <c r="Y32" i="2"/>
  <c r="X32" i="2"/>
  <c r="W32" i="2"/>
  <c r="R32" i="2"/>
  <c r="O32" i="2"/>
  <c r="L32" i="2"/>
  <c r="M32" i="2" s="1"/>
  <c r="J32" i="2"/>
  <c r="E32" i="2"/>
  <c r="AD31" i="2"/>
  <c r="Z31" i="2"/>
  <c r="Y31" i="2"/>
  <c r="X31" i="2"/>
  <c r="W31" i="2"/>
  <c r="R31" i="2"/>
  <c r="O31" i="2"/>
  <c r="L31" i="2"/>
  <c r="M31" i="2" s="1"/>
  <c r="J31" i="2"/>
  <c r="E31" i="2"/>
  <c r="AD30" i="2"/>
  <c r="Z30" i="2"/>
  <c r="Y30" i="2"/>
  <c r="X30" i="2"/>
  <c r="W30" i="2"/>
  <c r="R30" i="2"/>
  <c r="O30" i="2"/>
  <c r="L30" i="2"/>
  <c r="M30" i="2" s="1"/>
  <c r="J30" i="2"/>
  <c r="E30" i="2"/>
  <c r="AD29" i="2"/>
  <c r="Z29" i="2"/>
  <c r="Y29" i="2"/>
  <c r="X29" i="2"/>
  <c r="W29" i="2"/>
  <c r="R29" i="2"/>
  <c r="O29" i="2"/>
  <c r="L29" i="2"/>
  <c r="M29" i="2" s="1"/>
  <c r="J29" i="2"/>
  <c r="E29" i="2"/>
  <c r="AD28" i="2"/>
  <c r="Z28" i="2"/>
  <c r="Y28" i="2"/>
  <c r="X28" i="2"/>
  <c r="W28" i="2"/>
  <c r="R28" i="2"/>
  <c r="O28" i="2"/>
  <c r="L28" i="2"/>
  <c r="M28" i="2" s="1"/>
  <c r="J28" i="2"/>
  <c r="E28" i="2"/>
  <c r="AD27" i="2"/>
  <c r="Z27" i="2"/>
  <c r="Y27" i="2"/>
  <c r="X27" i="2"/>
  <c r="W27" i="2"/>
  <c r="R27" i="2"/>
  <c r="O27" i="2"/>
  <c r="M27" i="2"/>
  <c r="L27" i="2"/>
  <c r="J27" i="2"/>
  <c r="E27" i="2"/>
  <c r="AD26" i="2"/>
  <c r="Z26" i="2"/>
  <c r="Y26" i="2"/>
  <c r="X26" i="2"/>
  <c r="W26" i="2"/>
  <c r="R26" i="2"/>
  <c r="O26" i="2"/>
  <c r="L26" i="2"/>
  <c r="M26" i="2" s="1"/>
  <c r="J26" i="2"/>
  <c r="E26" i="2"/>
  <c r="AD25" i="2"/>
  <c r="Z25" i="2"/>
  <c r="Y25" i="2"/>
  <c r="X25" i="2"/>
  <c r="W25" i="2"/>
  <c r="R25" i="2"/>
  <c r="O25" i="2"/>
  <c r="L25" i="2"/>
  <c r="M25" i="2" s="1"/>
  <c r="J25" i="2"/>
  <c r="E25" i="2"/>
  <c r="AD24" i="2"/>
  <c r="Z24" i="2"/>
  <c r="Y24" i="2"/>
  <c r="X24" i="2"/>
  <c r="W24" i="2"/>
  <c r="R24" i="2"/>
  <c r="O24" i="2"/>
  <c r="L24" i="2"/>
  <c r="M24" i="2" s="1"/>
  <c r="J24" i="2"/>
  <c r="E24" i="2"/>
  <c r="AD23" i="2"/>
  <c r="Z23" i="2"/>
  <c r="Y23" i="2"/>
  <c r="X23" i="2"/>
  <c r="W23" i="2"/>
  <c r="R23" i="2"/>
  <c r="O23" i="2"/>
  <c r="L23" i="2"/>
  <c r="M23" i="2" s="1"/>
  <c r="J23" i="2"/>
  <c r="E23" i="2"/>
  <c r="AD22" i="2"/>
  <c r="Z22" i="2"/>
  <c r="Y22" i="2"/>
  <c r="X22" i="2"/>
  <c r="W22" i="2"/>
  <c r="R22" i="2"/>
  <c r="O22" i="2"/>
  <c r="L22" i="2"/>
  <c r="M22" i="2" s="1"/>
  <c r="J22" i="2"/>
  <c r="E22" i="2"/>
  <c r="AD21" i="2"/>
  <c r="Z21" i="2"/>
  <c r="Y21" i="2"/>
  <c r="X21" i="2"/>
  <c r="W21" i="2"/>
  <c r="R21" i="2"/>
  <c r="O21" i="2"/>
  <c r="L21" i="2"/>
  <c r="M21" i="2" s="1"/>
  <c r="J21" i="2"/>
  <c r="E21" i="2"/>
  <c r="AD20" i="2"/>
  <c r="Z20" i="2"/>
  <c r="Y20" i="2"/>
  <c r="X20" i="2"/>
  <c r="W20" i="2"/>
  <c r="R20" i="2"/>
  <c r="O20" i="2"/>
  <c r="L20" i="2"/>
  <c r="M20" i="2" s="1"/>
  <c r="J20" i="2"/>
  <c r="E20" i="2"/>
  <c r="AD19" i="2"/>
  <c r="Z19" i="2"/>
  <c r="Y19" i="2"/>
  <c r="X19" i="2"/>
  <c r="W19" i="2"/>
  <c r="R19" i="2"/>
  <c r="O19" i="2"/>
  <c r="M19" i="2"/>
  <c r="L19" i="2"/>
  <c r="J19" i="2"/>
  <c r="E19" i="2"/>
  <c r="AD18" i="2"/>
  <c r="Z18" i="2"/>
  <c r="Y18" i="2"/>
  <c r="X18" i="2"/>
  <c r="W18" i="2"/>
  <c r="R18" i="2"/>
  <c r="O18" i="2"/>
  <c r="L18" i="2"/>
  <c r="M18" i="2" s="1"/>
  <c r="J18" i="2"/>
  <c r="E18" i="2"/>
  <c r="AD17" i="2"/>
  <c r="Z17" i="2"/>
  <c r="Y17" i="2"/>
  <c r="X17" i="2"/>
  <c r="W17" i="2"/>
  <c r="R17" i="2"/>
  <c r="O17" i="2"/>
  <c r="L17" i="2"/>
  <c r="M17" i="2" s="1"/>
  <c r="J17" i="2"/>
  <c r="E17" i="2"/>
  <c r="AD16" i="2"/>
  <c r="Z16" i="2"/>
  <c r="Y16" i="2"/>
  <c r="X16" i="2"/>
  <c r="W16" i="2"/>
  <c r="R16" i="2"/>
  <c r="O16" i="2"/>
  <c r="L16" i="2"/>
  <c r="M16" i="2" s="1"/>
  <c r="J16" i="2"/>
  <c r="E16" i="2"/>
  <c r="AD15" i="2"/>
  <c r="Z15" i="2"/>
  <c r="Y15" i="2"/>
  <c r="X15" i="2"/>
  <c r="W15" i="2"/>
  <c r="R15" i="2"/>
  <c r="O15" i="2"/>
  <c r="L15" i="2"/>
  <c r="M15" i="2" s="1"/>
  <c r="J15" i="2"/>
  <c r="E15" i="2"/>
  <c r="AD14" i="2"/>
  <c r="Z14" i="2"/>
  <c r="Y14" i="2"/>
  <c r="X14" i="2"/>
  <c r="W14" i="2"/>
  <c r="R14" i="2"/>
  <c r="O14" i="2"/>
  <c r="L14" i="2"/>
  <c r="M14" i="2" s="1"/>
  <c r="J14" i="2"/>
  <c r="E14" i="2"/>
  <c r="AD13" i="2"/>
  <c r="Z13" i="2"/>
  <c r="Y13" i="2"/>
  <c r="X13" i="2"/>
  <c r="W13" i="2"/>
  <c r="R13" i="2"/>
  <c r="O13" i="2"/>
  <c r="L13" i="2"/>
  <c r="M13" i="2" s="1"/>
  <c r="J13" i="2"/>
  <c r="E13" i="2"/>
  <c r="U12" i="2"/>
  <c r="J56" i="1" s="1"/>
  <c r="R12" i="2"/>
  <c r="G56" i="1" s="1"/>
  <c r="O12" i="2"/>
  <c r="F56" i="1" s="1"/>
  <c r="L12" i="2"/>
  <c r="M12" i="2" s="1"/>
  <c r="E56" i="1" s="1"/>
  <c r="J12" i="2"/>
  <c r="E12" i="2"/>
  <c r="C56" i="1" s="1"/>
  <c r="U11" i="2"/>
  <c r="J55" i="1" s="1"/>
  <c r="R11" i="2"/>
  <c r="G55" i="1" s="1"/>
  <c r="O11" i="2"/>
  <c r="F55" i="1" s="1"/>
  <c r="L11" i="2"/>
  <c r="M11" i="2" s="1"/>
  <c r="E55" i="1" s="1"/>
  <c r="J11" i="2"/>
  <c r="E11" i="2"/>
  <c r="C55" i="1" s="1"/>
  <c r="U10" i="2"/>
  <c r="J54" i="1" s="1"/>
  <c r="R10" i="2"/>
  <c r="G54" i="1" s="1"/>
  <c r="O10" i="2"/>
  <c r="F54" i="1" s="1"/>
  <c r="L10" i="2"/>
  <c r="M10" i="2" s="1"/>
  <c r="E54" i="1" s="1"/>
  <c r="J10" i="2"/>
  <c r="D54" i="1" s="1"/>
  <c r="E10" i="2"/>
  <c r="U9" i="2"/>
  <c r="J53" i="1" s="1"/>
  <c r="R9" i="2"/>
  <c r="G53" i="1" s="1"/>
  <c r="O9" i="2"/>
  <c r="L9" i="2"/>
  <c r="M9" i="2" s="1"/>
  <c r="E53" i="1" s="1"/>
  <c r="J9" i="2"/>
  <c r="D53" i="1" s="1"/>
  <c r="E9" i="2"/>
  <c r="U8" i="2"/>
  <c r="J52" i="1" s="1"/>
  <c r="R8" i="2"/>
  <c r="G52" i="1" s="1"/>
  <c r="O8" i="2"/>
  <c r="F52" i="1" s="1"/>
  <c r="L8" i="2"/>
  <c r="M8" i="2" s="1"/>
  <c r="E52" i="1" s="1"/>
  <c r="J8" i="2"/>
  <c r="D52" i="1" s="1"/>
  <c r="E8" i="2"/>
  <c r="U7" i="2"/>
  <c r="J51" i="1" s="1"/>
  <c r="R7" i="2"/>
  <c r="O7" i="2"/>
  <c r="L7" i="2"/>
  <c r="M7" i="2" s="1"/>
  <c r="E51" i="1" s="1"/>
  <c r="J7" i="2"/>
  <c r="E7" i="2"/>
  <c r="U6" i="2"/>
  <c r="J50" i="1" s="1"/>
  <c r="R6" i="2"/>
  <c r="G50" i="1" s="1"/>
  <c r="O6" i="2"/>
  <c r="F50" i="1" s="1"/>
  <c r="L6" i="2"/>
  <c r="M6" i="2" s="1"/>
  <c r="J6" i="2"/>
  <c r="D50" i="1" s="1"/>
  <c r="E6" i="2"/>
  <c r="C50" i="1" s="1"/>
  <c r="U5" i="2"/>
  <c r="K2" i="5" s="1"/>
  <c r="R5" i="2"/>
  <c r="G49" i="1" s="1"/>
  <c r="O5" i="2"/>
  <c r="M5" i="2"/>
  <c r="E49" i="1" s="1"/>
  <c r="L5" i="2"/>
  <c r="J5" i="2"/>
  <c r="E5" i="2"/>
  <c r="C49" i="1" s="1"/>
  <c r="J88" i="1"/>
  <c r="I88" i="1"/>
  <c r="H88" i="1"/>
  <c r="G88" i="1"/>
  <c r="F88" i="1"/>
  <c r="E88" i="1"/>
  <c r="D88" i="1"/>
  <c r="C88" i="1"/>
  <c r="B88" i="1"/>
  <c r="A88" i="1"/>
  <c r="J87" i="1"/>
  <c r="I87" i="1"/>
  <c r="H87" i="1"/>
  <c r="G87" i="1"/>
  <c r="F87" i="1"/>
  <c r="E87" i="1"/>
  <c r="D87" i="1"/>
  <c r="C87" i="1"/>
  <c r="B87" i="1"/>
  <c r="A87" i="1"/>
  <c r="J86" i="1"/>
  <c r="I86" i="1"/>
  <c r="H86" i="1"/>
  <c r="G86" i="1"/>
  <c r="F86" i="1"/>
  <c r="E86" i="1"/>
  <c r="D86" i="1"/>
  <c r="C86" i="1"/>
  <c r="B86" i="1"/>
  <c r="A86" i="1"/>
  <c r="J85" i="1"/>
  <c r="I85" i="1"/>
  <c r="H85" i="1"/>
  <c r="G85" i="1"/>
  <c r="F85" i="1"/>
  <c r="E85" i="1"/>
  <c r="D85" i="1"/>
  <c r="C85" i="1"/>
  <c r="B85" i="1"/>
  <c r="A85" i="1"/>
  <c r="J84" i="1"/>
  <c r="I84" i="1"/>
  <c r="H84" i="1"/>
  <c r="G84" i="1"/>
  <c r="F84" i="1"/>
  <c r="E84" i="1"/>
  <c r="D84" i="1"/>
  <c r="C84" i="1"/>
  <c r="B84" i="1"/>
  <c r="A84" i="1"/>
  <c r="J83" i="1"/>
  <c r="I83" i="1"/>
  <c r="H83" i="1"/>
  <c r="G83" i="1"/>
  <c r="F83" i="1"/>
  <c r="E83" i="1"/>
  <c r="D83" i="1"/>
  <c r="C83" i="1"/>
  <c r="B83" i="1"/>
  <c r="A83" i="1"/>
  <c r="J82" i="1"/>
  <c r="I82" i="1"/>
  <c r="H82" i="1"/>
  <c r="G82" i="1"/>
  <c r="F82" i="1"/>
  <c r="E82" i="1"/>
  <c r="D82" i="1"/>
  <c r="C82" i="1"/>
  <c r="B82" i="1"/>
  <c r="A82" i="1"/>
  <c r="J81" i="1"/>
  <c r="I81" i="1"/>
  <c r="H81" i="1"/>
  <c r="G81" i="1"/>
  <c r="F81" i="1"/>
  <c r="E81" i="1"/>
  <c r="D81" i="1"/>
  <c r="C81" i="1"/>
  <c r="B81" i="1"/>
  <c r="A81" i="1"/>
  <c r="J80" i="1"/>
  <c r="I80" i="1"/>
  <c r="H80" i="1"/>
  <c r="G80" i="1"/>
  <c r="F80" i="1"/>
  <c r="E80" i="1"/>
  <c r="D80" i="1"/>
  <c r="C80" i="1"/>
  <c r="B80" i="1"/>
  <c r="A80" i="1"/>
  <c r="J79" i="1"/>
  <c r="I79" i="1"/>
  <c r="H79" i="1"/>
  <c r="G79" i="1"/>
  <c r="F79" i="1"/>
  <c r="E79" i="1"/>
  <c r="D79" i="1"/>
  <c r="C79" i="1"/>
  <c r="B79" i="1"/>
  <c r="A79" i="1"/>
  <c r="J78" i="1"/>
  <c r="I78" i="1"/>
  <c r="H78" i="1"/>
  <c r="G78" i="1"/>
  <c r="F78" i="1"/>
  <c r="E78" i="1"/>
  <c r="D78" i="1"/>
  <c r="C78" i="1"/>
  <c r="B78" i="1"/>
  <c r="A78" i="1"/>
  <c r="J77" i="1"/>
  <c r="I77" i="1"/>
  <c r="H77" i="1"/>
  <c r="G77" i="1"/>
  <c r="F77" i="1"/>
  <c r="E77" i="1"/>
  <c r="D77" i="1"/>
  <c r="C77" i="1"/>
  <c r="B77" i="1"/>
  <c r="A77" i="1"/>
  <c r="J76" i="1"/>
  <c r="I76" i="1"/>
  <c r="H76" i="1"/>
  <c r="G76" i="1"/>
  <c r="F76" i="1"/>
  <c r="E76" i="1"/>
  <c r="D76" i="1"/>
  <c r="C76" i="1"/>
  <c r="B76" i="1"/>
  <c r="A76" i="1"/>
  <c r="J75" i="1"/>
  <c r="I75" i="1"/>
  <c r="H75" i="1"/>
  <c r="G75" i="1"/>
  <c r="F75" i="1"/>
  <c r="E75" i="1"/>
  <c r="D75" i="1"/>
  <c r="C75" i="1"/>
  <c r="B75" i="1"/>
  <c r="A75" i="1"/>
  <c r="J74" i="1"/>
  <c r="I74" i="1"/>
  <c r="H74" i="1"/>
  <c r="G74" i="1"/>
  <c r="F74" i="1"/>
  <c r="E74" i="1"/>
  <c r="D74" i="1"/>
  <c r="C74" i="1"/>
  <c r="B74" i="1"/>
  <c r="A74" i="1"/>
  <c r="J73" i="1"/>
  <c r="I73" i="1"/>
  <c r="H73" i="1"/>
  <c r="G73" i="1"/>
  <c r="F73" i="1"/>
  <c r="E73" i="1"/>
  <c r="D73" i="1"/>
  <c r="C73" i="1"/>
  <c r="B73" i="1"/>
  <c r="A73" i="1"/>
  <c r="J72" i="1"/>
  <c r="I72" i="1"/>
  <c r="H72" i="1"/>
  <c r="G72" i="1"/>
  <c r="F72" i="1"/>
  <c r="E72" i="1"/>
  <c r="D72" i="1"/>
  <c r="C72" i="1"/>
  <c r="B72" i="1"/>
  <c r="A72" i="1"/>
  <c r="J71" i="1"/>
  <c r="I71" i="1"/>
  <c r="H71" i="1"/>
  <c r="G71" i="1"/>
  <c r="F71" i="1"/>
  <c r="E71" i="1"/>
  <c r="D71" i="1"/>
  <c r="C71" i="1"/>
  <c r="B71" i="1"/>
  <c r="A71" i="1"/>
  <c r="J70" i="1"/>
  <c r="I70" i="1"/>
  <c r="H70" i="1"/>
  <c r="G70" i="1"/>
  <c r="F70" i="1"/>
  <c r="E70" i="1"/>
  <c r="D70" i="1"/>
  <c r="C70" i="1"/>
  <c r="B70" i="1"/>
  <c r="A70" i="1"/>
  <c r="J69" i="1"/>
  <c r="I69" i="1"/>
  <c r="H69" i="1"/>
  <c r="G69" i="1"/>
  <c r="F69" i="1"/>
  <c r="E69" i="1"/>
  <c r="D69" i="1"/>
  <c r="C69" i="1"/>
  <c r="B69" i="1"/>
  <c r="A69" i="1"/>
  <c r="J68" i="1"/>
  <c r="I68" i="1"/>
  <c r="H68" i="1"/>
  <c r="G68" i="1"/>
  <c r="F68" i="1"/>
  <c r="E68" i="1"/>
  <c r="D68" i="1"/>
  <c r="C68" i="1"/>
  <c r="B68" i="1"/>
  <c r="A68" i="1"/>
  <c r="J67" i="1"/>
  <c r="I67" i="1"/>
  <c r="H67" i="1"/>
  <c r="G67" i="1"/>
  <c r="F67" i="1"/>
  <c r="E67" i="1"/>
  <c r="D67" i="1"/>
  <c r="C67" i="1"/>
  <c r="B67" i="1"/>
  <c r="A67" i="1"/>
  <c r="J66" i="1"/>
  <c r="I66" i="1"/>
  <c r="H66" i="1"/>
  <c r="G66" i="1"/>
  <c r="F66" i="1"/>
  <c r="E66" i="1"/>
  <c r="D66" i="1"/>
  <c r="C66" i="1"/>
  <c r="B66" i="1"/>
  <c r="A66" i="1"/>
  <c r="J65" i="1"/>
  <c r="I65" i="1"/>
  <c r="H65" i="1"/>
  <c r="G65" i="1"/>
  <c r="F65" i="1"/>
  <c r="E65" i="1"/>
  <c r="D65" i="1"/>
  <c r="C65" i="1"/>
  <c r="B65" i="1"/>
  <c r="A65" i="1"/>
  <c r="J64" i="1"/>
  <c r="I64" i="1"/>
  <c r="H64" i="1"/>
  <c r="G64" i="1"/>
  <c r="F64" i="1"/>
  <c r="E64" i="1"/>
  <c r="D64" i="1"/>
  <c r="C64" i="1"/>
  <c r="B64" i="1"/>
  <c r="A64" i="1"/>
  <c r="J63" i="1"/>
  <c r="I63" i="1"/>
  <c r="H63" i="1"/>
  <c r="G63" i="1"/>
  <c r="F63" i="1"/>
  <c r="E63" i="1"/>
  <c r="D63" i="1"/>
  <c r="C63" i="1"/>
  <c r="B63" i="1"/>
  <c r="A63" i="1"/>
  <c r="J62" i="1"/>
  <c r="I62" i="1"/>
  <c r="H62" i="1"/>
  <c r="G62" i="1"/>
  <c r="F62" i="1"/>
  <c r="E62" i="1"/>
  <c r="D62" i="1"/>
  <c r="C62" i="1"/>
  <c r="B62" i="1"/>
  <c r="A62" i="1"/>
  <c r="J61" i="1"/>
  <c r="I61" i="1"/>
  <c r="H61" i="1"/>
  <c r="G61" i="1"/>
  <c r="F61" i="1"/>
  <c r="E61" i="1"/>
  <c r="D61" i="1"/>
  <c r="C61" i="1"/>
  <c r="B61" i="1"/>
  <c r="A61" i="1"/>
  <c r="J60" i="1"/>
  <c r="I60" i="1"/>
  <c r="H60" i="1"/>
  <c r="G60" i="1"/>
  <c r="F60" i="1"/>
  <c r="E60" i="1"/>
  <c r="D60" i="1"/>
  <c r="C60" i="1"/>
  <c r="B60" i="1"/>
  <c r="A60" i="1"/>
  <c r="J59" i="1"/>
  <c r="I59" i="1"/>
  <c r="H59" i="1"/>
  <c r="G59" i="1"/>
  <c r="F59" i="1"/>
  <c r="E59" i="1"/>
  <c r="D59" i="1"/>
  <c r="C59" i="1"/>
  <c r="B59" i="1"/>
  <c r="A59" i="1"/>
  <c r="J58" i="1"/>
  <c r="I58" i="1"/>
  <c r="H58" i="1"/>
  <c r="G58" i="1"/>
  <c r="F58" i="1"/>
  <c r="E58" i="1"/>
  <c r="D58" i="1"/>
  <c r="C58" i="1"/>
  <c r="B58" i="1"/>
  <c r="A58" i="1"/>
  <c r="J57" i="1"/>
  <c r="I57" i="1"/>
  <c r="H57" i="1"/>
  <c r="G57" i="1"/>
  <c r="F57" i="1"/>
  <c r="E57" i="1"/>
  <c r="D57" i="1"/>
  <c r="C57" i="1"/>
  <c r="B57" i="1"/>
  <c r="A57" i="1"/>
  <c r="D56" i="1"/>
  <c r="B56" i="1"/>
  <c r="A56" i="1"/>
  <c r="B55" i="1"/>
  <c r="A55" i="1"/>
  <c r="B54" i="1"/>
  <c r="A54" i="1"/>
  <c r="F53" i="1"/>
  <c r="B53" i="1"/>
  <c r="A53" i="1"/>
  <c r="B52" i="1"/>
  <c r="A52" i="1"/>
  <c r="G51" i="1"/>
  <c r="F51" i="1"/>
  <c r="D51" i="1"/>
  <c r="B51" i="1"/>
  <c r="A51" i="1"/>
  <c r="B50" i="1"/>
  <c r="A50" i="1"/>
  <c r="F49" i="1"/>
  <c r="D49" i="1"/>
  <c r="B49" i="1"/>
  <c r="A49" i="1"/>
  <c r="E18" i="1"/>
  <c r="J17" i="1"/>
  <c r="E17" i="1"/>
  <c r="J16" i="1"/>
  <c r="E16" i="1"/>
  <c r="E15" i="1"/>
  <c r="E14" i="1"/>
  <c r="J9" i="1"/>
  <c r="G9" i="1"/>
  <c r="D9" i="1"/>
  <c r="A9" i="1"/>
  <c r="A5" i="1"/>
  <c r="J49" i="1" l="1"/>
  <c r="J14" i="1"/>
  <c r="K4" i="5"/>
  <c r="Y11" i="2"/>
  <c r="K6" i="5"/>
  <c r="Y7" i="2"/>
  <c r="K8" i="5"/>
  <c r="X5" i="2"/>
  <c r="W5" i="2" s="1"/>
  <c r="H49" i="1" s="1"/>
  <c r="Y5" i="2"/>
  <c r="X8" i="2"/>
  <c r="K7" i="5"/>
  <c r="Y12" i="2"/>
  <c r="K9" i="5"/>
  <c r="Y9" i="2"/>
  <c r="K5" i="5"/>
  <c r="X6" i="2"/>
  <c r="E50" i="1"/>
  <c r="Y6" i="2"/>
  <c r="Y10" i="2"/>
  <c r="X7" i="2"/>
  <c r="Y8" i="2"/>
  <c r="C51" i="1"/>
  <c r="K3" i="5"/>
  <c r="C54" i="1"/>
  <c r="X12" i="2"/>
  <c r="D55" i="1"/>
  <c r="X11" i="2"/>
  <c r="C53" i="1"/>
  <c r="X10" i="2"/>
  <c r="X9" i="2"/>
  <c r="C52" i="1"/>
  <c r="W8" i="2" l="1"/>
  <c r="H52" i="1" s="1"/>
  <c r="Z5" i="2"/>
  <c r="I49" i="1" s="1"/>
  <c r="Z8" i="2"/>
  <c r="H5" i="5" s="1" a="1"/>
  <c r="H5" i="5" s="1"/>
  <c r="Z6" i="2"/>
  <c r="W6" i="2"/>
  <c r="W7" i="2"/>
  <c r="H51" i="1" s="1"/>
  <c r="Z7" i="2"/>
  <c r="W9" i="2"/>
  <c r="H53" i="1" s="1"/>
  <c r="Z9" i="2"/>
  <c r="Z10" i="2"/>
  <c r="W10" i="2"/>
  <c r="H54" i="1" s="1"/>
  <c r="Z12" i="2"/>
  <c r="W12" i="2"/>
  <c r="H56" i="1" s="1"/>
  <c r="Z11" i="2"/>
  <c r="W11" i="2"/>
  <c r="H55" i="1" s="1"/>
  <c r="I52" i="1" l="1"/>
  <c r="H2" i="5" a="1"/>
  <c r="H2" i="5" s="1"/>
  <c r="H50" i="1"/>
  <c r="J5" i="1"/>
  <c r="B2" i="5"/>
  <c r="B15" i="1"/>
  <c r="B16" i="1"/>
  <c r="G5" i="1"/>
  <c r="J15" i="1"/>
  <c r="B4" i="5"/>
  <c r="D5" i="1"/>
  <c r="B14" i="1"/>
  <c r="B3" i="5"/>
  <c r="I55" i="1"/>
  <c r="H8" i="5" a="1"/>
  <c r="H8" i="5" s="1"/>
  <c r="I56" i="1"/>
  <c r="H9" i="5" a="1"/>
  <c r="H9" i="5" s="1"/>
  <c r="I51" i="1"/>
  <c r="H4" i="5" a="1"/>
  <c r="H4" i="5" s="1"/>
  <c r="I54" i="1"/>
  <c r="H7" i="5" a="1"/>
  <c r="H7" i="5" s="1"/>
  <c r="I53" i="1"/>
  <c r="H6" i="5" a="1"/>
  <c r="H6" i="5" s="1"/>
  <c r="I50" i="1"/>
  <c r="H3" i="5" a="1"/>
  <c r="H3" i="5" s="1"/>
</calcChain>
</file>

<file path=xl/sharedStrings.xml><?xml version="1.0" encoding="utf-8"?>
<sst xmlns="http://schemas.openxmlformats.org/spreadsheetml/2006/main" count="155" uniqueCount="106">
  <si>
    <t>Charter School Financial Health Dashboard</t>
  </si>
  <si>
    <t>Executive view of school-level financial health and intervention priorities</t>
  </si>
  <si>
    <t>Total Schools</t>
  </si>
  <si>
    <t>Critical Schools</t>
  </si>
  <si>
    <t>Watch Schools</t>
  </si>
  <si>
    <t>Stable Schools</t>
  </si>
  <si>
    <t>Portfolio Enrollment Health</t>
  </si>
  <si>
    <t>Portfolio Operating Margin</t>
  </si>
  <si>
    <t>Portfolio Cash Days</t>
  </si>
  <si>
    <t>Portfolio Reserve %</t>
  </si>
  <si>
    <t>Status Summary</t>
  </si>
  <si>
    <t>Pressure Mix</t>
  </si>
  <si>
    <t>Portfolio Signals</t>
  </si>
  <si>
    <t>Critical</t>
  </si>
  <si>
    <t>Enrollment</t>
  </si>
  <si>
    <t>Most common pressure</t>
  </si>
  <si>
    <t>Watch</t>
  </si>
  <si>
    <t>Economy</t>
  </si>
  <si>
    <t>Schools needing action</t>
  </si>
  <si>
    <t>Stable</t>
  </si>
  <si>
    <t>Staffing</t>
  </si>
  <si>
    <t>Portfolio personnel vs budget</t>
  </si>
  <si>
    <t>One-time Funding</t>
  </si>
  <si>
    <t>Stable/Multiple</t>
  </si>
  <si>
    <t>School Snapshot</t>
  </si>
  <si>
    <t>School</t>
  </si>
  <si>
    <t>Region</t>
  </si>
  <si>
    <t>Enrollment %</t>
  </si>
  <si>
    <t>Margin %</t>
  </si>
  <si>
    <t>Cash Days</t>
  </si>
  <si>
    <t>Reserve %</t>
  </si>
  <si>
    <t>Personnel vs Budget %</t>
  </si>
  <si>
    <t>Status</t>
  </si>
  <si>
    <t>Risk Score</t>
  </si>
  <si>
    <t>School-Level Inputs &amp; Calculated Metrics</t>
  </si>
  <si>
    <t>Blue font = user input | Black font = formulas</t>
  </si>
  <si>
    <t>Enrollment Target</t>
  </si>
  <si>
    <t>Actual Enrollment</t>
  </si>
  <si>
    <t>Enrollment Health %</t>
  </si>
  <si>
    <t>Budgeted Revenue ($)</t>
  </si>
  <si>
    <t>Actual Revenue ($)</t>
  </si>
  <si>
    <t>Budgeted Expense ($)</t>
  </si>
  <si>
    <t>Actual Expense ($)</t>
  </si>
  <si>
    <t>Operating Margin %</t>
  </si>
  <si>
    <t>Cash Balance ($)</t>
  </si>
  <si>
    <t>Avg Daily OpEx ($)</t>
  </si>
  <si>
    <t>Reserve Balance ($)</t>
  </si>
  <si>
    <t>Budgeted Personnel ($)</t>
  </si>
  <si>
    <t>Actual Personnel ($)</t>
  </si>
  <si>
    <t>Primary Pressure</t>
  </si>
  <si>
    <t>Red Flags</t>
  </si>
  <si>
    <t>Yellow Flags</t>
  </si>
  <si>
    <t>Notes</t>
  </si>
  <si>
    <t>Campus 1</t>
  </si>
  <si>
    <t>Bay Area</t>
  </si>
  <si>
    <t>Enrollment softness + personnel pressure</t>
  </si>
  <si>
    <t>Campus 2</t>
  </si>
  <si>
    <t>Central Valley</t>
  </si>
  <si>
    <t>Above plan enrollment</t>
  </si>
  <si>
    <t>Campus 3</t>
  </si>
  <si>
    <t>Los Angeles</t>
  </si>
  <si>
    <t>Needs enrollment recovery</t>
  </si>
  <si>
    <t>Campus 4</t>
  </si>
  <si>
    <t>Campus 5</t>
  </si>
  <si>
    <t>Campus 6</t>
  </si>
  <si>
    <t>Campus 7</t>
  </si>
  <si>
    <t>Campus 8</t>
  </si>
  <si>
    <t>Thresholds &amp; Status Rules</t>
  </si>
  <si>
    <t>Metric</t>
  </si>
  <si>
    <t>Green Threshold</t>
  </si>
  <si>
    <t>Yellow Threshold</t>
  </si>
  <si>
    <t>Direction</t>
  </si>
  <si>
    <t>Higher is better</t>
  </si>
  <si>
    <t>Actual enrollment / target enrollment</t>
  </si>
  <si>
    <t>(Actual revenue - actual expense) / actual revenue</t>
  </si>
  <si>
    <t>Cash balance / average daily operating expense</t>
  </si>
  <si>
    <t>Reserve balance / actual expense</t>
  </si>
  <si>
    <t>Lower is better</t>
  </si>
  <si>
    <t>Actual personnel spend / budgeted personnel spend</t>
  </si>
  <si>
    <t>Portfolio status rule</t>
  </si>
  <si>
    <t>2+ red flags</t>
  </si>
  <si>
    <t>1 red flag or 2+ yellow flags</t>
  </si>
  <si>
    <t>Otherwise</t>
  </si>
  <si>
    <t>How to use</t>
  </si>
  <si>
    <t>2. Do not overwrite black-font formula cells. They calculate health metrics, flags, and status automatically.</t>
  </si>
  <si>
    <t>4. Review the Dashboard tab monthly with finance, operations, and school leaders.</t>
  </si>
  <si>
    <t>5. Status logic: Critical = 2+ red flags; Watch = 1 red flag or 2+ yellow flags; Stable = otherwise.</t>
  </si>
  <si>
    <t>Formatting key</t>
  </si>
  <si>
    <t>Blue font</t>
  </si>
  <si>
    <t>User inputs</t>
  </si>
  <si>
    <t>Black font</t>
  </si>
  <si>
    <t>Formula / calculated cells</t>
  </si>
  <si>
    <t>Gray fill</t>
  </si>
  <si>
    <t>Static labels / constants</t>
  </si>
  <si>
    <t>Yellow fill</t>
  </si>
  <si>
    <t>Threshold assumptions</t>
  </si>
  <si>
    <t>Count</t>
  </si>
  <si>
    <t>Pressure</t>
  </si>
  <si>
    <t>Portfolio net asset ratio</t>
  </si>
  <si>
    <t>Net Asset Ratio</t>
  </si>
  <si>
    <t>Total Assets ($)</t>
  </si>
  <si>
    <t>Net Assets ($)</t>
  </si>
  <si>
    <t>Net Asset Ratio %</t>
  </si>
  <si>
    <t>Net assets / total assets</t>
  </si>
  <si>
    <t>1. Enter or replace school-level inputs on the School Data tab in blue-font cells only, including Total Assets and Net Assets if available.</t>
  </si>
  <si>
    <t>3. Adjust thresholds on the Thresholds tab if your organization uses different guardrails, including Net Asset Ratio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</si>
</sst>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[Red]\(#,##0\);\-"/>
    <numFmt numFmtId="165" formatCode="0.0%;[Red]\(0.0%\);\-"/>
    <numFmt numFmtId="166" formatCode="0;[Red]\(0\);\-"/>
    <numFmt numFmtId="167" formatCode="\$#,##0;[Red]\(\$#,##0\);\-"/>
  </numFmts>
  <fonts count="9" x14ac:knownFonts="1">
    <font>
      <sz val="11"/>
      <color theme="1"/>
      <name val="Calibri"/>
    </font>
    <font>
      <b/>
      <sz val="16"/>
      <color rgb="FFFFFFFF"/>
      <name val="Calibri"/>
    </font>
    <font>
      <b/>
      <sz val="11"/>
      <name val="Calibri"/>
    </font>
    <font>
      <sz val="11"/>
      <color rgb="FF0000FF"/>
      <name val="Calibri"/>
    </font>
    <font>
      <sz val="11"/>
      <color rgb="FF000000"/>
      <name val="Calibri"/>
    </font>
    <font>
      <sz val="11"/>
      <color rgb="FF666666"/>
      <name val="Calibri"/>
    </font>
    <font>
      <i/>
      <sz val="11"/>
      <color rgb="FF666666"/>
      <name val="Calibri"/>
    </font>
    <font>
      <i/>
      <sz val="11"/>
      <color rgb="FFFFFFFF"/>
      <name val="Calibri"/>
    </font>
    <font>
      <b/>
      <sz val="18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63A5F"/>
      </patternFill>
    </fill>
    <fill>
      <patternFill patternType="solid">
        <fgColor rgb="FFE7E6E6"/>
      </patternFill>
    </fill>
    <fill>
      <patternFill patternType="solid">
        <fgColor rgb="FFFFF2CC"/>
      </patternFill>
    </fill>
    <fill>
      <patternFill patternType="solid">
        <fgColor rgb="FFD9EAF7"/>
      </patternFill>
    </fill>
    <fill>
      <patternFill patternType="solid">
        <fgColor rgb="FFEAF3FF"/>
      </patternFill>
    </fill>
    <fill>
      <patternFill patternType="solid">
        <fgColor rgb="FFFCE4D6"/>
      </patternFill>
    </fill>
    <fill>
      <patternFill patternType="solid">
        <fgColor rgb="FFE2F0D9"/>
      </patternFill>
    </fill>
    <fill>
      <patternFill patternType="solid">
        <fgColor theme="3" tint="0.39997558519241921"/>
        <bgColor indexed="65"/>
      </patternFill>
    </fill>
    <fill>
      <patternFill patternType="solid">
        <fgColor theme="3" tint="0.59996337778862885"/>
        <bgColor indexed="65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2" fillId="3" borderId="1" xfId="0" applyFont="1" applyFill="1" applyBorder="1"/>
    <xf numFmtId="0" fontId="2" fillId="0" borderId="0" xfId="0" applyFont="1"/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6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167" fontId="3" fillId="0" borderId="1" xfId="0" applyNumberFormat="1" applyFont="1" applyBorder="1" applyAlignment="1">
      <alignment vertical="center"/>
    </xf>
    <xf numFmtId="167" fontId="4" fillId="0" borderId="1" xfId="0" applyNumberFormat="1" applyFont="1" applyBorder="1" applyAlignment="1">
      <alignment vertical="center"/>
    </xf>
    <xf numFmtId="166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4" fillId="0" borderId="1" xfId="0" applyFont="1" applyBorder="1"/>
    <xf numFmtId="165" fontId="3" fillId="4" borderId="1" xfId="0" applyNumberFormat="1" applyFont="1" applyFill="1" applyBorder="1"/>
    <xf numFmtId="0" fontId="5" fillId="0" borderId="1" xfId="0" applyFont="1" applyBorder="1"/>
    <xf numFmtId="166" fontId="3" fillId="4" borderId="1" xfId="0" applyNumberFormat="1" applyFont="1" applyFill="1" applyBorder="1"/>
    <xf numFmtId="0" fontId="3" fillId="0" borderId="0" xfId="0" applyFont="1"/>
    <xf numFmtId="0" fontId="4" fillId="0" borderId="0" xfId="0" applyFont="1"/>
    <xf numFmtId="0" fontId="0" fillId="3" borderId="0" xfId="0" applyFill="1"/>
    <xf numFmtId="0" fontId="0" fillId="4" borderId="0" xfId="0" applyFill="1"/>
    <xf numFmtId="0" fontId="2" fillId="0" borderId="1" xfId="0" applyFont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164" fontId="2" fillId="3" borderId="1" xfId="0" applyNumberFormat="1" applyFont="1" applyFill="1" applyBorder="1"/>
    <xf numFmtId="0" fontId="2" fillId="9" borderId="1" xfId="0" applyFont="1" applyFill="1" applyBorder="1" applyAlignment="1">
      <alignment horizontal="center" vertical="center" wrapText="1"/>
    </xf>
    <xf numFmtId="0" fontId="0" fillId="10" borderId="0" xfId="0" applyFill="1"/>
    <xf numFmtId="0" fontId="0" fillId="0" borderId="0" xfId="0" applyAlignment="1">
      <alignment wrapText="1"/>
    </xf>
    <xf numFmtId="0" fontId="1" fillId="2" borderId="0" xfId="0" applyFont="1" applyFill="1"/>
    <xf numFmtId="0" fontId="0" fillId="0" borderId="0" xfId="0"/>
    <xf numFmtId="0" fontId="2" fillId="5" borderId="1" xfId="0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165" fontId="8" fillId="6" borderId="1" xfId="0" applyNumberFormat="1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2" fillId="0" borderId="1" xfId="0" applyFont="1" applyBorder="1"/>
    <xf numFmtId="0" fontId="7" fillId="2" borderId="0" xfId="0" applyFont="1" applyFill="1"/>
    <xf numFmtId="164" fontId="8" fillId="8" borderId="1" xfId="0" applyNumberFormat="1" applyFont="1" applyFill="1" applyBorder="1" applyAlignment="1">
      <alignment horizontal="center" vertical="center"/>
    </xf>
    <xf numFmtId="165" fontId="0" fillId="0" borderId="1" xfId="0" applyNumberFormat="1" applyBorder="1"/>
    <xf numFmtId="164" fontId="8" fillId="6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164" fontId="8" fillId="7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66" fontId="8" fillId="6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2">
    <dxf>
      <fill>
        <patternFill>
          <bgColor rgb="FFC6E0B4"/>
        </patternFill>
      </fill>
    </dxf>
    <dxf>
      <fill>
        <patternFill>
          <bgColor rgb="FFFFEB9C"/>
        </patternFill>
      </fill>
    </dxf>
    <dxf>
      <fill>
        <patternFill>
          <bgColor rgb="FFF4CCCC"/>
        </patternFill>
      </fill>
    </dxf>
    <dxf>
      <fill>
        <patternFill>
          <bgColor rgb="FFC6E0B4"/>
        </patternFill>
      </fill>
    </dxf>
    <dxf>
      <fill>
        <patternFill>
          <bgColor rgb="FFFFEB9C"/>
        </patternFill>
      </fill>
    </dxf>
    <dxf>
      <fill>
        <patternFill>
          <bgColor rgb="FFF4CCCC"/>
        </patternFill>
      </fill>
    </dxf>
    <dxf>
      <fill>
        <patternFill>
          <bgColor rgb="FFC6E0B4"/>
        </patternFill>
      </fill>
    </dxf>
    <dxf>
      <fill>
        <patternFill>
          <bgColor rgb="FFFFEB9C"/>
        </patternFill>
      </fill>
    </dxf>
    <dxf>
      <fill>
        <patternFill>
          <bgColor rgb="FFF4CCCC"/>
        </patternFill>
      </fill>
    </dxf>
    <dxf>
      <fill>
        <patternFill>
          <bgColor rgb="FFC6E0B4"/>
        </patternFill>
      </fill>
    </dxf>
    <dxf>
      <fill>
        <patternFill>
          <bgColor rgb="FFFFEB9C"/>
        </patternFill>
      </fill>
    </dxf>
    <dxf>
      <fill>
        <patternFill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r>
              <a:rPr lang="es-CO"/>
              <a:t>Schools by Status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'Chart Data'!$B$1</c:f>
              <c:strCache>
                <c:ptCount val="1"/>
                <c:pt idx="0">
                  <c:v>Count</c:v>
                </c:pt>
              </c:strCache>
            </c:strRef>
          </c:tx>
          <c:spPr>
            <a:ln>
              <a:prstDash val="solid"/>
            </a:ln>
          </c:spPr>
          <c:cat>
            <c:strRef>
              <c:f>'Chart Data'!$A$2:$A$4</c:f>
              <c:strCache>
                <c:ptCount val="3"/>
                <c:pt idx="0">
                  <c:v>Critical</c:v>
                </c:pt>
                <c:pt idx="1">
                  <c:v>Watch</c:v>
                </c:pt>
                <c:pt idx="2">
                  <c:v>Stable</c:v>
                </c:pt>
              </c:strCache>
            </c:strRef>
          </c:cat>
          <c:val>
            <c:numRef>
              <c:f>'Chart Data'!$B$2:$B$4</c:f>
              <c:numCache>
                <c:formatCode>General</c:formatCode>
                <c:ptCount val="3"/>
                <c:pt idx="0">
                  <c:v>4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C1-45EE-8FBE-54B42D2F0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1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r>
              <a:rPr lang="es-CO"/>
              <a:t>Primary Pressure Mix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'Chart Data'!$E$1</c:f>
              <c:strCache>
                <c:ptCount val="1"/>
                <c:pt idx="0">
                  <c:v>Count</c:v>
                </c:pt>
              </c:strCache>
            </c:strRef>
          </c:tx>
          <c:spPr>
            <a:ln>
              <a:prstDash val="solid"/>
            </a:ln>
          </c:spPr>
          <c:cat>
            <c:strRef>
              <c:f>'Chart Data'!$D$2:$D$6</c:f>
              <c:strCache>
                <c:ptCount val="5"/>
                <c:pt idx="0">
                  <c:v>Enrollment</c:v>
                </c:pt>
                <c:pt idx="1">
                  <c:v>Economy</c:v>
                </c:pt>
                <c:pt idx="2">
                  <c:v>Staffing</c:v>
                </c:pt>
                <c:pt idx="3">
                  <c:v>One-time Funding</c:v>
                </c:pt>
                <c:pt idx="4">
                  <c:v>Stable/Multiple</c:v>
                </c:pt>
              </c:strCache>
            </c:strRef>
          </c:cat>
          <c:val>
            <c:numRef>
              <c:f>'Chart Data'!$E$2:$E$6</c:f>
              <c:numCache>
                <c:formatCode>General</c:formatCode>
                <c:ptCount val="5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F-4888-A51B-4D0C293C2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1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11"/>
  <c:chart>
    <c:title>
      <c:tx>
        <c:rich>
          <a:bodyPr/>
          <a:lstStyle/>
          <a:p>
            <a:r>
              <a:rPr lang="es-CO"/>
              <a:t>Risk Score by School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Dashboard!$I$48</c:f>
              <c:strCache>
                <c:ptCount val="1"/>
                <c:pt idx="0">
                  <c:v>Risk Score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Dashboard!$A$49:$A$68</c:f>
              <c:strCache>
                <c:ptCount val="8"/>
                <c:pt idx="0">
                  <c:v>Campus 1</c:v>
                </c:pt>
                <c:pt idx="1">
                  <c:v>Campus 2</c:v>
                </c:pt>
                <c:pt idx="2">
                  <c:v>Campus 3</c:v>
                </c:pt>
                <c:pt idx="3">
                  <c:v>Campus 4</c:v>
                </c:pt>
                <c:pt idx="4">
                  <c:v>Campus 5</c:v>
                </c:pt>
                <c:pt idx="5">
                  <c:v>Campus 6</c:v>
                </c:pt>
                <c:pt idx="6">
                  <c:v>Campus 7</c:v>
                </c:pt>
                <c:pt idx="7">
                  <c:v>Campus 8</c:v>
                </c:pt>
              </c:strCache>
            </c:strRef>
          </c:cat>
          <c:val>
            <c:numRef>
              <c:f>Dashboard!$I$49:$I$68</c:f>
              <c:numCache>
                <c:formatCode>#,##0;[Red]\(#,##0\);\-</c:formatCode>
                <c:ptCount val="20"/>
                <c:pt idx="0">
                  <c:v>9</c:v>
                </c:pt>
                <c:pt idx="1">
                  <c:v>1</c:v>
                </c:pt>
                <c:pt idx="2">
                  <c:v>12</c:v>
                </c:pt>
                <c:pt idx="3">
                  <c:v>1</c:v>
                </c:pt>
                <c:pt idx="4">
                  <c:v>10</c:v>
                </c:pt>
                <c:pt idx="5">
                  <c:v>3</c:v>
                </c:pt>
                <c:pt idx="6">
                  <c:v>9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70-43CA-8BBF-ED08A62A8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rPr lang="es-CO" sz="900"/>
                  <a:t>Risk Score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rPr lang="es-CO" sz="1000"/>
                  <a:t>School</a:t>
                </a:r>
              </a:p>
            </c:rich>
          </c:tx>
          <c:overlay val="0"/>
        </c:title>
        <c:numFmt formatCode="#,##0;[Red]\(#,##0\);\-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533400</xdr:colOff>
      <xdr:row>31</xdr:row>
      <xdr:rowOff>175260</xdr:rowOff>
    </xdr:from>
    <xdr:to>
      <xdr:col>5</xdr:col>
      <xdr:colOff>121920</xdr:colOff>
      <xdr:row>38</xdr:row>
      <xdr:rowOff>175260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114300</xdr:rowOff>
    </xdr:from>
    <xdr:to>
      <xdr:col>2</xdr:col>
      <xdr:colOff>0</xdr:colOff>
      <xdr:row>40</xdr:row>
      <xdr:rowOff>114300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114300</xdr:colOff>
      <xdr:row>18</xdr:row>
      <xdr:rowOff>91440</xdr:rowOff>
    </xdr:from>
    <xdr:to>
      <xdr:col>5</xdr:col>
      <xdr:colOff>883920</xdr:colOff>
      <xdr:row>30</xdr:row>
      <xdr:rowOff>15240</xdr:rowOff>
    </xdr:to>
    <xdr:graphicFrame macro="">
      <xdr:nvGraphicFramePr>
        <xdr:cNvPr id="4" name="Chart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8"/>
  <sheetViews>
    <sheetView showGridLines="0" topLeftCell="A40" workbookViewId="0">
      <selection activeCell="D5" sqref="D5:F6"/>
    </sheetView>
  </sheetViews>
  <sheetFormatPr defaultRowHeight="14.4" x14ac:dyDescent="0.3"/>
  <cols>
    <col min="1" max="1" width="18" customWidth="1"/>
    <col min="2" max="2" width="16" customWidth="1"/>
    <col min="3" max="4" width="14" customWidth="1"/>
    <col min="5" max="5" width="12" customWidth="1"/>
    <col min="6" max="6" width="14" customWidth="1"/>
    <col min="7" max="7" width="18" customWidth="1"/>
    <col min="8" max="8" width="12" customWidth="1"/>
    <col min="9" max="9" width="10" customWidth="1"/>
    <col min="10" max="12" width="18" customWidth="1"/>
  </cols>
  <sheetData>
    <row r="1" spans="1:12" ht="21" x14ac:dyDescent="0.4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x14ac:dyDescent="0.3">
      <c r="A2" s="45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4" spans="1:12" x14ac:dyDescent="0.3">
      <c r="A4" s="34" t="s">
        <v>2</v>
      </c>
      <c r="B4" s="35"/>
      <c r="C4" s="36"/>
      <c r="D4" s="34" t="s">
        <v>3</v>
      </c>
      <c r="E4" s="35"/>
      <c r="F4" s="36"/>
      <c r="G4" s="34" t="s">
        <v>4</v>
      </c>
      <c r="H4" s="35"/>
      <c r="I4" s="36"/>
      <c r="J4" s="34" t="s">
        <v>5</v>
      </c>
      <c r="K4" s="35"/>
      <c r="L4" s="36"/>
    </row>
    <row r="5" spans="1:12" x14ac:dyDescent="0.3">
      <c r="A5" s="48">
        <f>COUNTA('School Data'!A5:A44)</f>
        <v>8</v>
      </c>
      <c r="B5" s="38"/>
      <c r="C5" s="39"/>
      <c r="D5" s="50">
        <f>COUNTIF('School Data'!W5:W44,"Critical")</f>
        <v>4</v>
      </c>
      <c r="E5" s="38"/>
      <c r="F5" s="39"/>
      <c r="G5" s="49">
        <f>COUNTIF('School Data'!W5:W44,"Watch")</f>
        <v>2</v>
      </c>
      <c r="H5" s="38"/>
      <c r="I5" s="39"/>
      <c r="J5" s="46">
        <f>COUNTIF('School Data'!W5:W44,"Stable")</f>
        <v>2</v>
      </c>
      <c r="K5" s="38"/>
      <c r="L5" s="39"/>
    </row>
    <row r="6" spans="1:12" x14ac:dyDescent="0.3">
      <c r="A6" s="40"/>
      <c r="B6" s="41"/>
      <c r="C6" s="42"/>
      <c r="D6" s="40"/>
      <c r="E6" s="41"/>
      <c r="F6" s="42"/>
      <c r="G6" s="40"/>
      <c r="H6" s="41"/>
      <c r="I6" s="42"/>
      <c r="J6" s="40"/>
      <c r="K6" s="41"/>
      <c r="L6" s="42"/>
    </row>
    <row r="8" spans="1:12" x14ac:dyDescent="0.3">
      <c r="A8" s="34" t="s">
        <v>6</v>
      </c>
      <c r="B8" s="35"/>
      <c r="C8" s="36"/>
      <c r="D8" s="34" t="s">
        <v>7</v>
      </c>
      <c r="E8" s="35"/>
      <c r="F8" s="36"/>
      <c r="G8" s="34" t="s">
        <v>8</v>
      </c>
      <c r="H8" s="35"/>
      <c r="I8" s="36"/>
      <c r="J8" s="34" t="s">
        <v>9</v>
      </c>
      <c r="K8" s="35"/>
      <c r="L8" s="36"/>
    </row>
    <row r="9" spans="1:12" x14ac:dyDescent="0.3">
      <c r="A9" s="37">
        <f>IFERROR(SUM('School Data'!D5:D44)/SUM('School Data'!C5:C44),"")</f>
        <v>0.96119402985074631</v>
      </c>
      <c r="B9" s="38"/>
      <c r="C9" s="39"/>
      <c r="D9" s="37">
        <f>IFERROR((SUM('School Data'!G5:G44)-SUM('School Data'!I5:I44))/SUM('School Data'!G5:G44),"")</f>
        <v>-2.5545382615575901E-2</v>
      </c>
      <c r="E9" s="38"/>
      <c r="F9" s="39"/>
      <c r="G9" s="52">
        <f>IFERROR(SUM('School Data'!K5:K44)/(SUM('School Data'!I5:I44)/365),"")</f>
        <v>48.194643447591751</v>
      </c>
      <c r="H9" s="38"/>
      <c r="I9" s="39"/>
      <c r="J9" s="37">
        <f>IFERROR(SUM('School Data'!N5:N44)/SUM('School Data'!I5:I44),"")</f>
        <v>7.8584812079797201E-2</v>
      </c>
      <c r="K9" s="38"/>
      <c r="L9" s="39"/>
    </row>
    <row r="10" spans="1:12" x14ac:dyDescent="0.3">
      <c r="A10" s="40"/>
      <c r="B10" s="41"/>
      <c r="C10" s="42"/>
      <c r="D10" s="40"/>
      <c r="E10" s="41"/>
      <c r="F10" s="42"/>
      <c r="G10" s="40"/>
      <c r="H10" s="41"/>
      <c r="I10" s="42"/>
      <c r="J10" s="40"/>
      <c r="K10" s="41"/>
      <c r="L10" s="42"/>
    </row>
    <row r="13" spans="1:12" x14ac:dyDescent="0.3">
      <c r="A13" s="2" t="s">
        <v>10</v>
      </c>
      <c r="B13" s="2"/>
      <c r="C13" s="2"/>
      <c r="D13" s="2" t="s">
        <v>11</v>
      </c>
      <c r="E13" s="2"/>
      <c r="G13" s="51" t="s">
        <v>12</v>
      </c>
      <c r="H13" s="35"/>
      <c r="I13" s="35"/>
      <c r="J13" s="35"/>
      <c r="K13" s="35"/>
      <c r="L13" s="36"/>
    </row>
    <row r="14" spans="1:12" x14ac:dyDescent="0.3">
      <c r="A14" s="1" t="s">
        <v>13</v>
      </c>
      <c r="B14" s="1">
        <f>COUNTIF('School Data'!W5:W44,"Critical")</f>
        <v>4</v>
      </c>
      <c r="C14" s="1"/>
      <c r="D14" s="1" t="s">
        <v>14</v>
      </c>
      <c r="E14" s="1">
        <f>COUNTIF('School Data'!V5:V44,"Enrollment")</f>
        <v>3</v>
      </c>
      <c r="G14" s="44" t="s">
        <v>15</v>
      </c>
      <c r="H14" s="35"/>
      <c r="I14" s="36"/>
      <c r="J14" s="43" t="str">
        <f>INDEX(D14:D18,MATCH(MAX(E14:E18),E14:E18,0))</f>
        <v>Enrollment</v>
      </c>
      <c r="K14" s="35"/>
      <c r="L14" s="36"/>
    </row>
    <row r="15" spans="1:12" x14ac:dyDescent="0.3">
      <c r="A15" s="1" t="s">
        <v>16</v>
      </c>
      <c r="B15" s="1">
        <f>COUNTIF('School Data'!W5:W44,"Watch")</f>
        <v>2</v>
      </c>
      <c r="C15" s="1"/>
      <c r="D15" s="1" t="s">
        <v>17</v>
      </c>
      <c r="E15" s="1">
        <f>COUNTIF('School Data'!V5:V44,"Economy")</f>
        <v>1</v>
      </c>
      <c r="G15" s="44" t="s">
        <v>18</v>
      </c>
      <c r="H15" s="35"/>
      <c r="I15" s="36"/>
      <c r="J15" s="43">
        <f>COUNTIF('School Data'!W5:W44,"Critical")+COUNTIF('School Data'!W5:W44,"Watch")</f>
        <v>6</v>
      </c>
      <c r="K15" s="35"/>
      <c r="L15" s="36"/>
    </row>
    <row r="16" spans="1:12" x14ac:dyDescent="0.3">
      <c r="A16" s="1" t="s">
        <v>19</v>
      </c>
      <c r="B16" s="1">
        <f>COUNTIF('School Data'!W5:W44,"Stable")</f>
        <v>2</v>
      </c>
      <c r="C16" s="1"/>
      <c r="D16" s="1" t="s">
        <v>20</v>
      </c>
      <c r="E16" s="1">
        <f>COUNTIF('School Data'!V5:V44,"Staffing")</f>
        <v>0</v>
      </c>
      <c r="G16" s="44" t="s">
        <v>21</v>
      </c>
      <c r="H16" s="35"/>
      <c r="I16" s="36"/>
      <c r="J16" s="47">
        <f>IFERROR(SUM('School Data'!Q5:Q44)/SUM('School Data'!P5:P44),"")</f>
        <v>1.0163018867924529</v>
      </c>
      <c r="K16" s="35"/>
      <c r="L16" s="36"/>
    </row>
    <row r="17" spans="1:10" x14ac:dyDescent="0.3">
      <c r="A17" s="1"/>
      <c r="B17" s="1"/>
      <c r="C17" s="1"/>
      <c r="D17" s="1" t="s">
        <v>22</v>
      </c>
      <c r="E17" s="1">
        <f>COUNTIF('School Data'!V5:V44,"One-time Funding")</f>
        <v>1</v>
      </c>
      <c r="G17" s="1" t="s">
        <v>98</v>
      </c>
      <c r="H17" s="1"/>
      <c r="J17" t="str">
        <f>IFERROR(SUM('School Data'!$AC$5:$AC$44)/SUM('School Data'!$AB$5:$AB$44),"")</f>
        <v/>
      </c>
    </row>
    <row r="18" spans="1:10" x14ac:dyDescent="0.3">
      <c r="A18" s="1"/>
      <c r="B18" s="1"/>
      <c r="C18" s="1"/>
      <c r="D18" s="1" t="s">
        <v>23</v>
      </c>
      <c r="E18" s="1">
        <f>COUNTIF('School Data'!V5:V44,"Stable/Multiple")</f>
        <v>3</v>
      </c>
      <c r="G18" s="1"/>
      <c r="H18" s="1"/>
    </row>
    <row r="19" spans="1:10" x14ac:dyDescent="0.3">
      <c r="G19" s="1"/>
      <c r="H19" s="1"/>
    </row>
    <row r="20" spans="1:10" x14ac:dyDescent="0.3">
      <c r="G20" s="1"/>
      <c r="H20" s="1"/>
    </row>
    <row r="21" spans="1:10" x14ac:dyDescent="0.3">
      <c r="G21" s="1"/>
      <c r="H21" s="1"/>
    </row>
    <row r="22" spans="1:10" x14ac:dyDescent="0.3">
      <c r="G22" s="1"/>
      <c r="H22" s="1"/>
    </row>
    <row r="23" spans="1:10" x14ac:dyDescent="0.3">
      <c r="G23" s="1"/>
      <c r="H23" s="1"/>
    </row>
    <row r="24" spans="1:10" x14ac:dyDescent="0.3">
      <c r="G24" s="1"/>
      <c r="H24" s="1"/>
    </row>
    <row r="25" spans="1:10" x14ac:dyDescent="0.3">
      <c r="G25" s="1"/>
      <c r="H25" s="1"/>
    </row>
    <row r="26" spans="1:10" x14ac:dyDescent="0.3">
      <c r="G26" s="1"/>
      <c r="H26" s="1"/>
    </row>
    <row r="27" spans="1:10" x14ac:dyDescent="0.3">
      <c r="G27" s="1"/>
      <c r="H27" s="1"/>
    </row>
    <row r="28" spans="1:10" x14ac:dyDescent="0.3">
      <c r="G28" s="1"/>
      <c r="H28" s="1"/>
    </row>
    <row r="29" spans="1:10" x14ac:dyDescent="0.3">
      <c r="G29" s="1"/>
      <c r="H29" s="1"/>
    </row>
    <row r="30" spans="1:10" x14ac:dyDescent="0.3">
      <c r="G30" s="1"/>
      <c r="H30" s="1"/>
    </row>
    <row r="31" spans="1:10" x14ac:dyDescent="0.3">
      <c r="G31" s="1"/>
      <c r="H31" s="1"/>
    </row>
    <row r="32" spans="1:10" x14ac:dyDescent="0.3">
      <c r="G32" s="1"/>
      <c r="H32" s="1"/>
    </row>
    <row r="33" spans="1:10" x14ac:dyDescent="0.3">
      <c r="G33" s="1"/>
      <c r="H33" s="1"/>
    </row>
    <row r="34" spans="1:10" x14ac:dyDescent="0.3">
      <c r="G34" s="1"/>
      <c r="H34" s="1"/>
    </row>
    <row r="35" spans="1:10" x14ac:dyDescent="0.3">
      <c r="G35" s="1"/>
      <c r="H35" s="1"/>
    </row>
    <row r="36" spans="1:10" x14ac:dyDescent="0.3">
      <c r="G36" s="1"/>
      <c r="H36" s="1"/>
    </row>
    <row r="37" spans="1:10" x14ac:dyDescent="0.3">
      <c r="G37" s="1"/>
      <c r="H37" s="1"/>
    </row>
    <row r="38" spans="1:10" x14ac:dyDescent="0.3">
      <c r="G38" s="1"/>
      <c r="H38" s="1"/>
    </row>
    <row r="39" spans="1:10" x14ac:dyDescent="0.3">
      <c r="G39" s="1"/>
      <c r="H39" s="1"/>
    </row>
    <row r="40" spans="1:10" x14ac:dyDescent="0.3">
      <c r="G40" s="1"/>
      <c r="H40" s="1"/>
    </row>
    <row r="41" spans="1:10" x14ac:dyDescent="0.3">
      <c r="G41" s="1"/>
      <c r="H41" s="1"/>
    </row>
    <row r="42" spans="1:10" x14ac:dyDescent="0.3">
      <c r="A42" s="3"/>
      <c r="G42" s="1"/>
      <c r="H42" s="1"/>
    </row>
    <row r="43" spans="1:10" x14ac:dyDescent="0.3">
      <c r="A43" s="2"/>
      <c r="B43" s="2"/>
      <c r="C43" s="2"/>
      <c r="D43" s="2"/>
      <c r="E43" s="2"/>
      <c r="F43" s="2"/>
      <c r="G43" s="2"/>
      <c r="H43" s="2"/>
      <c r="I43" s="2"/>
    </row>
    <row r="44" spans="1:10" x14ac:dyDescent="0.3">
      <c r="A44" s="1"/>
      <c r="B44" s="1"/>
      <c r="C44" s="4"/>
      <c r="D44" s="4"/>
      <c r="E44" s="5"/>
      <c r="F44" s="4"/>
      <c r="G44" s="4"/>
      <c r="H44" s="1"/>
      <c r="I44" s="6"/>
    </row>
    <row r="45" spans="1:10" x14ac:dyDescent="0.3">
      <c r="A45" s="1"/>
      <c r="B45" s="1"/>
      <c r="C45" s="4"/>
      <c r="D45" s="4"/>
      <c r="E45" s="5"/>
      <c r="F45" s="4"/>
      <c r="G45" s="4"/>
      <c r="H45" s="1"/>
      <c r="I45" s="6"/>
    </row>
    <row r="46" spans="1:10" x14ac:dyDescent="0.3">
      <c r="A46" s="1"/>
      <c r="B46" s="1"/>
      <c r="C46" s="4"/>
      <c r="D46" s="4"/>
      <c r="E46" s="5"/>
      <c r="F46" s="4"/>
      <c r="G46" s="4"/>
      <c r="H46" s="1"/>
      <c r="I46" s="6"/>
    </row>
    <row r="47" spans="1:10" x14ac:dyDescent="0.3">
      <c r="A47" s="25" t="s">
        <v>24</v>
      </c>
      <c r="B47" s="1"/>
      <c r="C47" s="4"/>
      <c r="D47" s="4"/>
      <c r="E47" s="5"/>
      <c r="F47" s="4"/>
      <c r="G47" s="4"/>
      <c r="H47" s="1"/>
      <c r="I47" s="6"/>
    </row>
    <row r="48" spans="1:10" x14ac:dyDescent="0.3">
      <c r="A48" s="2" t="s">
        <v>25</v>
      </c>
      <c r="B48" s="2" t="s">
        <v>26</v>
      </c>
      <c r="C48" s="26" t="s">
        <v>27</v>
      </c>
      <c r="D48" s="26" t="s">
        <v>28</v>
      </c>
      <c r="E48" s="27" t="s">
        <v>29</v>
      </c>
      <c r="F48" s="26" t="s">
        <v>30</v>
      </c>
      <c r="G48" s="26" t="s">
        <v>31</v>
      </c>
      <c r="H48" s="2" t="s">
        <v>32</v>
      </c>
      <c r="I48" s="28" t="s">
        <v>33</v>
      </c>
      <c r="J48" s="31" t="s">
        <v>99</v>
      </c>
    </row>
    <row r="49" spans="1:10" x14ac:dyDescent="0.3">
      <c r="A49" s="1" t="str">
        <f>IF('School Data'!A5="","",'School Data'!A5)</f>
        <v>Campus 1</v>
      </c>
      <c r="B49" s="1" t="str">
        <f>IF('School Data'!A5="","",'School Data'!B5)</f>
        <v>Bay Area</v>
      </c>
      <c r="C49" s="4">
        <f>IF('School Data'!A5="","",'School Data'!E5)</f>
        <v>0.94399999999999995</v>
      </c>
      <c r="D49" s="4">
        <f>IF('School Data'!A5="","",'School Data'!J5)</f>
        <v>-7.6033057851239663E-2</v>
      </c>
      <c r="E49" s="5">
        <f>IF('School Data'!A5="","",'School Data'!M5)</f>
        <v>51.582181259600617</v>
      </c>
      <c r="F49" s="4">
        <f>IF('School Data'!A5="","",'School Data'!O5)</f>
        <v>6.4516129032258063E-2</v>
      </c>
      <c r="G49" s="4">
        <f>IF('School Data'!A5="","",'School Data'!R5)</f>
        <v>1.0255319148936171</v>
      </c>
      <c r="H49" s="1" t="str">
        <f>IF('School Data'!A5="","",'School Data'!W5)</f>
        <v>Critical</v>
      </c>
      <c r="I49" s="6">
        <f>IF('School Data'!A5="","",'School Data'!Z5)</f>
        <v>9</v>
      </c>
      <c r="J49" s="31">
        <f>IF('School Data'!A5="","",'School Data'!U5)</f>
        <v>0.12</v>
      </c>
    </row>
    <row r="50" spans="1:10" x14ac:dyDescent="0.3">
      <c r="A50" s="1" t="str">
        <f>IF('School Data'!A6="","",'School Data'!A6)</f>
        <v>Campus 2</v>
      </c>
      <c r="B50" s="1" t="str">
        <f>IF('School Data'!A6="","",'School Data'!B6)</f>
        <v>Central Valley</v>
      </c>
      <c r="C50" s="4">
        <f>IF('School Data'!A6="","",'School Data'!E6)</f>
        <v>1.0111111111111111</v>
      </c>
      <c r="D50" s="4">
        <f>IF('School Data'!A6="","",'School Data'!J6)</f>
        <v>3.4150612959719787E-2</v>
      </c>
      <c r="E50" s="5">
        <f>IF('School Data'!A6="","",'School Data'!M6)</f>
        <v>80.081595648232096</v>
      </c>
      <c r="F50" s="4">
        <f>IF('School Data'!A6="","",'School Data'!O6)</f>
        <v>0.11604714415231188</v>
      </c>
      <c r="G50" s="4">
        <f>IF('School Data'!A6="","",'School Data'!R6)</f>
        <v>0.99127182044887785</v>
      </c>
      <c r="H50" s="1" t="str">
        <f>IF('School Data'!A6="","",'School Data'!W6)</f>
        <v>Stable</v>
      </c>
      <c r="I50" s="6">
        <f>IF('School Data'!A6="","",'School Data'!Z6)</f>
        <v>1</v>
      </c>
      <c r="J50" s="31">
        <f>IF('School Data'!A6="","",'School Data'!U6)</f>
        <v>0.22</v>
      </c>
    </row>
    <row r="51" spans="1:10" x14ac:dyDescent="0.3">
      <c r="A51" s="1" t="str">
        <f>IF('School Data'!A7="","",'School Data'!A7)</f>
        <v>Campus 3</v>
      </c>
      <c r="B51" s="1" t="str">
        <f>IF('School Data'!A7="","",'School Data'!B7)</f>
        <v>Los Angeles</v>
      </c>
      <c r="C51" s="4">
        <f>IF('School Data'!A7="","",'School Data'!E7)</f>
        <v>0.88</v>
      </c>
      <c r="D51" s="4">
        <f>IF('School Data'!A7="","",'School Data'!J7)</f>
        <v>-0.10128388017118402</v>
      </c>
      <c r="E51" s="5">
        <f>IF('School Data'!A7="","",'School Data'!M7)</f>
        <v>32.15025906735751</v>
      </c>
      <c r="F51" s="4">
        <f>IF('School Data'!A7="","",'School Data'!O7)</f>
        <v>3.8860103626943004E-2</v>
      </c>
      <c r="G51" s="4">
        <f>IF('School Data'!A7="","",'School Data'!R7)</f>
        <v>1.0630630630630631</v>
      </c>
      <c r="H51" s="1" t="str">
        <f>IF('School Data'!A7="","",'School Data'!W7)</f>
        <v>Critical</v>
      </c>
      <c r="I51" s="6">
        <f>IF('School Data'!A7="","",'School Data'!Z7)</f>
        <v>12</v>
      </c>
      <c r="J51" s="31">
        <f>IF('School Data'!A7="","",'School Data'!U7)</f>
        <v>0.1</v>
      </c>
    </row>
    <row r="52" spans="1:10" x14ac:dyDescent="0.3">
      <c r="A52" s="1" t="str">
        <f>IF('School Data'!A8="","",'School Data'!A8)</f>
        <v>Campus 4</v>
      </c>
      <c r="B52" s="1" t="str">
        <f>IF('School Data'!A8="","",'School Data'!B8)</f>
        <v>Bay Area</v>
      </c>
      <c r="C52" s="4">
        <f>IF('School Data'!A8="","",'School Data'!E8)</f>
        <v>0.97380952380952379</v>
      </c>
      <c r="D52" s="4">
        <f>IF('School Data'!A8="","",'School Data'!J8)</f>
        <v>3.8854805725971372E-2</v>
      </c>
      <c r="E52" s="5">
        <f>IF('School Data'!A8="","",'School Data'!M8)</f>
        <v>45.819148936170208</v>
      </c>
      <c r="F52" s="4">
        <f>IF('School Data'!A8="","",'School Data'!O8)</f>
        <v>0.16595744680851063</v>
      </c>
      <c r="G52" s="4">
        <f>IF('School Data'!A8="","",'School Data'!R8)</f>
        <v>1</v>
      </c>
      <c r="H52" s="1" t="str">
        <f>IF('School Data'!A8="","",'School Data'!W8)</f>
        <v>Stable</v>
      </c>
      <c r="I52" s="6">
        <f>IF('School Data'!A8="","",'School Data'!Z8)</f>
        <v>1</v>
      </c>
      <c r="J52" s="31">
        <f>IF('School Data'!A8="","",'School Data'!U8)</f>
        <v>0.20399999999999999</v>
      </c>
    </row>
    <row r="53" spans="1:10" x14ac:dyDescent="0.3">
      <c r="A53" s="1" t="str">
        <f>IF('School Data'!A9="","",'School Data'!A9)</f>
        <v>Campus 5</v>
      </c>
      <c r="B53" s="1" t="str">
        <f>IF('School Data'!A9="","",'School Data'!B9)</f>
        <v>Central Valley</v>
      </c>
      <c r="C53" s="4">
        <f>IF('School Data'!A9="","",'School Data'!E9)</f>
        <v>0.93846153846153846</v>
      </c>
      <c r="D53" s="4">
        <f>IF('School Data'!A9="","",'School Data'!J9)</f>
        <v>-8.0091533180778038E-2</v>
      </c>
      <c r="E53" s="5">
        <f>IF('School Data'!A9="","",'School Data'!M9)</f>
        <v>27.065677966101696</v>
      </c>
      <c r="F53" s="4">
        <f>IF('School Data'!A9="","",'School Data'!O9)</f>
        <v>4.3432203389830511E-2</v>
      </c>
      <c r="G53" s="4">
        <f>IF('School Data'!A9="","",'School Data'!R9)</f>
        <v>1.0248175182481751</v>
      </c>
      <c r="H53" s="1" t="str">
        <f>IF('School Data'!A9="","",'School Data'!W9)</f>
        <v>Critical</v>
      </c>
      <c r="I53" s="6">
        <f>IF('School Data'!A9="","",'School Data'!Z9)</f>
        <v>10</v>
      </c>
      <c r="J53" s="31">
        <f>IF('School Data'!A9="","",'School Data'!U9)</f>
        <v>0.09</v>
      </c>
    </row>
    <row r="54" spans="1:10" x14ac:dyDescent="0.3">
      <c r="A54" s="1" t="str">
        <f>IF('School Data'!A10="","",'School Data'!A10)</f>
        <v>Campus 6</v>
      </c>
      <c r="B54" s="1" t="str">
        <f>IF('School Data'!A10="","",'School Data'!B10)</f>
        <v>Los Angeles</v>
      </c>
      <c r="C54" s="4">
        <f>IF('School Data'!A10="","",'School Data'!E10)</f>
        <v>1.007766990291262</v>
      </c>
      <c r="D54" s="4">
        <f>IF('School Data'!A10="","",'School Data'!J10)</f>
        <v>2.8265851795263561E-2</v>
      </c>
      <c r="E54" s="5">
        <f>IF('School Data'!A10="","",'School Data'!M10)</f>
        <v>56.816037735849051</v>
      </c>
      <c r="F54" s="4">
        <f>IF('School Data'!A10="","",'School Data'!O10)</f>
        <v>8.254716981132075E-2</v>
      </c>
      <c r="G54" s="4">
        <f>IF('School Data'!A10="","",'School Data'!R10)</f>
        <v>0.9913419913419913</v>
      </c>
      <c r="H54" s="1" t="str">
        <f>IF('School Data'!A10="","",'School Data'!W10)</f>
        <v>Watch</v>
      </c>
      <c r="I54" s="6">
        <f>IF('School Data'!A10="","",'School Data'!Z10)</f>
        <v>3</v>
      </c>
      <c r="J54" s="31">
        <f>IF('School Data'!A10="","",'School Data'!U10)</f>
        <v>0.21</v>
      </c>
    </row>
    <row r="55" spans="1:10" x14ac:dyDescent="0.3">
      <c r="A55" s="1" t="str">
        <f>IF('School Data'!A11="","",'School Data'!A11)</f>
        <v>Campus 7</v>
      </c>
      <c r="B55" s="1" t="str">
        <f>IF('School Data'!A11="","",'School Data'!B11)</f>
        <v>Central Valley</v>
      </c>
      <c r="C55" s="4">
        <f>IF('School Data'!A11="","",'School Data'!E11)</f>
        <v>0.95348837209302328</v>
      </c>
      <c r="D55" s="4">
        <f>IF('School Data'!A11="","",'School Data'!J11)</f>
        <v>-4.8951048951048952E-2</v>
      </c>
      <c r="E55" s="5">
        <f>IF('School Data'!A11="","",'School Data'!M11)</f>
        <v>33.371428571428574</v>
      </c>
      <c r="F55" s="4">
        <f>IF('School Data'!A11="","",'School Data'!O11)</f>
        <v>4.8571428571428571E-2</v>
      </c>
      <c r="G55" s="4">
        <f>IF('School Data'!A11="","",'School Data'!R11)</f>
        <v>1.0210526315789474</v>
      </c>
      <c r="H55" s="1" t="str">
        <f>IF('School Data'!A11="","",'School Data'!W11)</f>
        <v>Critical</v>
      </c>
      <c r="I55" s="6">
        <f>IF('School Data'!A11="","",'School Data'!Z11)</f>
        <v>9</v>
      </c>
      <c r="J55" s="31">
        <f>IF('School Data'!A11="","",'School Data'!U11)</f>
        <v>0.13</v>
      </c>
    </row>
    <row r="56" spans="1:10" x14ac:dyDescent="0.3">
      <c r="A56" s="1" t="str">
        <f>IF('School Data'!A12="","",'School Data'!A12)</f>
        <v>Campus 8</v>
      </c>
      <c r="B56" s="1" t="str">
        <f>IF('School Data'!A12="","",'School Data'!B12)</f>
        <v>Bay Area</v>
      </c>
      <c r="C56" s="4">
        <f>IF('School Data'!A12="","",'School Data'!E12)</f>
        <v>1.0078947368421052</v>
      </c>
      <c r="D56" s="4">
        <f>IF('School Data'!A12="","",'School Data'!J12)</f>
        <v>1.3963480128893663E-2</v>
      </c>
      <c r="E56" s="5">
        <f>IF('School Data'!A12="","",'School Data'!M12)</f>
        <v>61.230936819172108</v>
      </c>
      <c r="F56" s="4">
        <f>IF('School Data'!A12="","",'School Data'!O12)</f>
        <v>9.586056644880174E-2</v>
      </c>
      <c r="G56" s="4">
        <f>IF('School Data'!A12="","",'School Data'!R12)</f>
        <v>0.9939577039274925</v>
      </c>
      <c r="H56" s="1" t="str">
        <f>IF('School Data'!A12="","",'School Data'!W12)</f>
        <v>Watch</v>
      </c>
      <c r="I56" s="6">
        <f>IF('School Data'!A12="","",'School Data'!Z12)</f>
        <v>3</v>
      </c>
      <c r="J56" s="31">
        <f>IF('School Data'!A12="","",'School Data'!U12)</f>
        <v>0.24</v>
      </c>
    </row>
    <row r="57" spans="1:10" x14ac:dyDescent="0.3">
      <c r="A57" s="1" t="str">
        <f>IF('School Data'!A13="","",'School Data'!A13)</f>
        <v/>
      </c>
      <c r="B57" s="1" t="str">
        <f>IF('School Data'!A13="","",'School Data'!B13)</f>
        <v/>
      </c>
      <c r="C57" s="4" t="str">
        <f>IF('School Data'!A13="","",'School Data'!E13)</f>
        <v/>
      </c>
      <c r="D57" s="4" t="str">
        <f>IF('School Data'!A13="","",'School Data'!J13)</f>
        <v/>
      </c>
      <c r="E57" s="5" t="str">
        <f>IF('School Data'!A13="","",'School Data'!M13)</f>
        <v/>
      </c>
      <c r="F57" s="4" t="str">
        <f>IF('School Data'!A13="","",'School Data'!O13)</f>
        <v/>
      </c>
      <c r="G57" s="4" t="str">
        <f>IF('School Data'!A13="","",'School Data'!R13)</f>
        <v/>
      </c>
      <c r="H57" s="1" t="str">
        <f>IF('School Data'!A13="","",'School Data'!W13)</f>
        <v/>
      </c>
      <c r="I57" s="6" t="str">
        <f>IF('School Data'!A13="","",'School Data'!Z13)</f>
        <v/>
      </c>
      <c r="J57" s="31" t="str">
        <f>IF('School Data'!A13="","",'School Data'!AD13)</f>
        <v/>
      </c>
    </row>
    <row r="58" spans="1:10" x14ac:dyDescent="0.3">
      <c r="A58" s="1" t="str">
        <f>IF('School Data'!A14="","",'School Data'!A14)</f>
        <v/>
      </c>
      <c r="B58" s="1" t="str">
        <f>IF('School Data'!A14="","",'School Data'!B14)</f>
        <v/>
      </c>
      <c r="C58" s="4" t="str">
        <f>IF('School Data'!A14="","",'School Data'!E14)</f>
        <v/>
      </c>
      <c r="D58" s="4" t="str">
        <f>IF('School Data'!A14="","",'School Data'!J14)</f>
        <v/>
      </c>
      <c r="E58" s="5" t="str">
        <f>IF('School Data'!A14="","",'School Data'!M14)</f>
        <v/>
      </c>
      <c r="F58" s="4" t="str">
        <f>IF('School Data'!A14="","",'School Data'!O14)</f>
        <v/>
      </c>
      <c r="G58" s="4" t="str">
        <f>IF('School Data'!A14="","",'School Data'!R14)</f>
        <v/>
      </c>
      <c r="H58" s="1" t="str">
        <f>IF('School Data'!A14="","",'School Data'!W14)</f>
        <v/>
      </c>
      <c r="I58" s="6" t="str">
        <f>IF('School Data'!A14="","",'School Data'!Z14)</f>
        <v/>
      </c>
      <c r="J58" s="31" t="str">
        <f>IF('School Data'!A14="","",'School Data'!AD14)</f>
        <v/>
      </c>
    </row>
    <row r="59" spans="1:10" x14ac:dyDescent="0.3">
      <c r="A59" s="1" t="str">
        <f>IF('School Data'!A15="","",'School Data'!A15)</f>
        <v/>
      </c>
      <c r="B59" s="1" t="str">
        <f>IF('School Data'!A15="","",'School Data'!B15)</f>
        <v/>
      </c>
      <c r="C59" s="4" t="str">
        <f>IF('School Data'!A15="","",'School Data'!E15)</f>
        <v/>
      </c>
      <c r="D59" s="4" t="str">
        <f>IF('School Data'!A15="","",'School Data'!J15)</f>
        <v/>
      </c>
      <c r="E59" s="5" t="str">
        <f>IF('School Data'!A15="","",'School Data'!M15)</f>
        <v/>
      </c>
      <c r="F59" s="4" t="str">
        <f>IF('School Data'!A15="","",'School Data'!O15)</f>
        <v/>
      </c>
      <c r="G59" s="4" t="str">
        <f>IF('School Data'!A15="","",'School Data'!R15)</f>
        <v/>
      </c>
      <c r="H59" s="1" t="str">
        <f>IF('School Data'!A15="","",'School Data'!W15)</f>
        <v/>
      </c>
      <c r="I59" s="6" t="str">
        <f>IF('School Data'!A15="","",'School Data'!Z15)</f>
        <v/>
      </c>
      <c r="J59" s="31" t="str">
        <f>IF('School Data'!A15="","",'School Data'!AD15)</f>
        <v/>
      </c>
    </row>
    <row r="60" spans="1:10" x14ac:dyDescent="0.3">
      <c r="A60" s="1" t="str">
        <f>IF('School Data'!A16="","",'School Data'!A16)</f>
        <v/>
      </c>
      <c r="B60" s="1" t="str">
        <f>IF('School Data'!A16="","",'School Data'!B16)</f>
        <v/>
      </c>
      <c r="C60" s="4" t="str">
        <f>IF('School Data'!A16="","",'School Data'!E16)</f>
        <v/>
      </c>
      <c r="D60" s="4" t="str">
        <f>IF('School Data'!A16="","",'School Data'!J16)</f>
        <v/>
      </c>
      <c r="E60" s="5" t="str">
        <f>IF('School Data'!A16="","",'School Data'!M16)</f>
        <v/>
      </c>
      <c r="F60" s="4" t="str">
        <f>IF('School Data'!A16="","",'School Data'!O16)</f>
        <v/>
      </c>
      <c r="G60" s="4" t="str">
        <f>IF('School Data'!A16="","",'School Data'!R16)</f>
        <v/>
      </c>
      <c r="H60" s="1" t="str">
        <f>IF('School Data'!A16="","",'School Data'!W16)</f>
        <v/>
      </c>
      <c r="I60" s="6" t="str">
        <f>IF('School Data'!A16="","",'School Data'!Z16)</f>
        <v/>
      </c>
      <c r="J60" s="31" t="str">
        <f>IF('School Data'!A16="","",'School Data'!AD16)</f>
        <v/>
      </c>
    </row>
    <row r="61" spans="1:10" x14ac:dyDescent="0.3">
      <c r="A61" s="1" t="str">
        <f>IF('School Data'!A17="","",'School Data'!A17)</f>
        <v/>
      </c>
      <c r="B61" s="1" t="str">
        <f>IF('School Data'!A17="","",'School Data'!B17)</f>
        <v/>
      </c>
      <c r="C61" s="4" t="str">
        <f>IF('School Data'!A17="","",'School Data'!E17)</f>
        <v/>
      </c>
      <c r="D61" s="4" t="str">
        <f>IF('School Data'!A17="","",'School Data'!J17)</f>
        <v/>
      </c>
      <c r="E61" s="5" t="str">
        <f>IF('School Data'!A17="","",'School Data'!M17)</f>
        <v/>
      </c>
      <c r="F61" s="4" t="str">
        <f>IF('School Data'!A17="","",'School Data'!O17)</f>
        <v/>
      </c>
      <c r="G61" s="4" t="str">
        <f>IF('School Data'!A17="","",'School Data'!R17)</f>
        <v/>
      </c>
      <c r="H61" s="1" t="str">
        <f>IF('School Data'!A17="","",'School Data'!W17)</f>
        <v/>
      </c>
      <c r="I61" s="6" t="str">
        <f>IF('School Data'!A17="","",'School Data'!Z17)</f>
        <v/>
      </c>
      <c r="J61" s="31" t="str">
        <f>IF('School Data'!A17="","",'School Data'!AD17)</f>
        <v/>
      </c>
    </row>
    <row r="62" spans="1:10" x14ac:dyDescent="0.3">
      <c r="A62" s="1" t="str">
        <f>IF('School Data'!A18="","",'School Data'!A18)</f>
        <v/>
      </c>
      <c r="B62" s="1" t="str">
        <f>IF('School Data'!A18="","",'School Data'!B18)</f>
        <v/>
      </c>
      <c r="C62" s="4" t="str">
        <f>IF('School Data'!A18="","",'School Data'!E18)</f>
        <v/>
      </c>
      <c r="D62" s="4" t="str">
        <f>IF('School Data'!A18="","",'School Data'!J18)</f>
        <v/>
      </c>
      <c r="E62" s="5" t="str">
        <f>IF('School Data'!A18="","",'School Data'!M18)</f>
        <v/>
      </c>
      <c r="F62" s="4" t="str">
        <f>IF('School Data'!A18="","",'School Data'!O18)</f>
        <v/>
      </c>
      <c r="G62" s="4" t="str">
        <f>IF('School Data'!A18="","",'School Data'!R18)</f>
        <v/>
      </c>
      <c r="H62" s="1" t="str">
        <f>IF('School Data'!A18="","",'School Data'!W18)</f>
        <v/>
      </c>
      <c r="I62" s="6" t="str">
        <f>IF('School Data'!A18="","",'School Data'!Z18)</f>
        <v/>
      </c>
      <c r="J62" s="31" t="str">
        <f>IF('School Data'!A18="","",'School Data'!AD18)</f>
        <v/>
      </c>
    </row>
    <row r="63" spans="1:10" x14ac:dyDescent="0.3">
      <c r="A63" s="1" t="str">
        <f>IF('School Data'!A19="","",'School Data'!A19)</f>
        <v/>
      </c>
      <c r="B63" s="1" t="str">
        <f>IF('School Data'!A19="","",'School Data'!B19)</f>
        <v/>
      </c>
      <c r="C63" s="4" t="str">
        <f>IF('School Data'!A19="","",'School Data'!E19)</f>
        <v/>
      </c>
      <c r="D63" s="4" t="str">
        <f>IF('School Data'!A19="","",'School Data'!J19)</f>
        <v/>
      </c>
      <c r="E63" s="5" t="str">
        <f>IF('School Data'!A19="","",'School Data'!M19)</f>
        <v/>
      </c>
      <c r="F63" s="4" t="str">
        <f>IF('School Data'!A19="","",'School Data'!O19)</f>
        <v/>
      </c>
      <c r="G63" s="4" t="str">
        <f>IF('School Data'!A19="","",'School Data'!R19)</f>
        <v/>
      </c>
      <c r="H63" s="1" t="str">
        <f>IF('School Data'!A19="","",'School Data'!W19)</f>
        <v/>
      </c>
      <c r="I63" s="6" t="str">
        <f>IF('School Data'!A19="","",'School Data'!Z19)</f>
        <v/>
      </c>
      <c r="J63" s="31" t="str">
        <f>IF('School Data'!A19="","",'School Data'!AD19)</f>
        <v/>
      </c>
    </row>
    <row r="64" spans="1:10" x14ac:dyDescent="0.3">
      <c r="A64" s="1" t="str">
        <f>IF('School Data'!A20="","",'School Data'!A20)</f>
        <v/>
      </c>
      <c r="B64" s="1" t="str">
        <f>IF('School Data'!A20="","",'School Data'!B20)</f>
        <v/>
      </c>
      <c r="C64" s="4" t="str">
        <f>IF('School Data'!A20="","",'School Data'!E20)</f>
        <v/>
      </c>
      <c r="D64" s="4" t="str">
        <f>IF('School Data'!A20="","",'School Data'!J20)</f>
        <v/>
      </c>
      <c r="E64" s="5" t="str">
        <f>IF('School Data'!A20="","",'School Data'!M20)</f>
        <v/>
      </c>
      <c r="F64" s="4" t="str">
        <f>IF('School Data'!A20="","",'School Data'!O20)</f>
        <v/>
      </c>
      <c r="G64" s="4" t="str">
        <f>IF('School Data'!A20="","",'School Data'!R20)</f>
        <v/>
      </c>
      <c r="H64" s="1" t="str">
        <f>IF('School Data'!A20="","",'School Data'!W20)</f>
        <v/>
      </c>
      <c r="I64" s="6" t="str">
        <f>IF('School Data'!A20="","",'School Data'!Z20)</f>
        <v/>
      </c>
      <c r="J64" s="31" t="str">
        <f>IF('School Data'!A20="","",'School Data'!AD20)</f>
        <v/>
      </c>
    </row>
    <row r="65" spans="1:10" x14ac:dyDescent="0.3">
      <c r="A65" s="1" t="str">
        <f>IF('School Data'!A21="","",'School Data'!A21)</f>
        <v/>
      </c>
      <c r="B65" s="1" t="str">
        <f>IF('School Data'!A21="","",'School Data'!B21)</f>
        <v/>
      </c>
      <c r="C65" s="4" t="str">
        <f>IF('School Data'!A21="","",'School Data'!E21)</f>
        <v/>
      </c>
      <c r="D65" s="4" t="str">
        <f>IF('School Data'!A21="","",'School Data'!J21)</f>
        <v/>
      </c>
      <c r="E65" s="5" t="str">
        <f>IF('School Data'!A21="","",'School Data'!M21)</f>
        <v/>
      </c>
      <c r="F65" s="4" t="str">
        <f>IF('School Data'!A21="","",'School Data'!O21)</f>
        <v/>
      </c>
      <c r="G65" s="4" t="str">
        <f>IF('School Data'!A21="","",'School Data'!R21)</f>
        <v/>
      </c>
      <c r="H65" s="1" t="str">
        <f>IF('School Data'!A21="","",'School Data'!W21)</f>
        <v/>
      </c>
      <c r="I65" s="6" t="str">
        <f>IF('School Data'!A21="","",'School Data'!Z21)</f>
        <v/>
      </c>
      <c r="J65" s="31" t="str">
        <f>IF('School Data'!A21="","",'School Data'!AD21)</f>
        <v/>
      </c>
    </row>
    <row r="66" spans="1:10" x14ac:dyDescent="0.3">
      <c r="A66" s="1" t="str">
        <f>IF('School Data'!A22="","",'School Data'!A22)</f>
        <v/>
      </c>
      <c r="B66" s="1" t="str">
        <f>IF('School Data'!A22="","",'School Data'!B22)</f>
        <v/>
      </c>
      <c r="C66" s="4" t="str">
        <f>IF('School Data'!A22="","",'School Data'!E22)</f>
        <v/>
      </c>
      <c r="D66" s="4" t="str">
        <f>IF('School Data'!A22="","",'School Data'!J22)</f>
        <v/>
      </c>
      <c r="E66" s="5" t="str">
        <f>IF('School Data'!A22="","",'School Data'!M22)</f>
        <v/>
      </c>
      <c r="F66" s="4" t="str">
        <f>IF('School Data'!A22="","",'School Data'!O22)</f>
        <v/>
      </c>
      <c r="G66" s="4" t="str">
        <f>IF('School Data'!A22="","",'School Data'!R22)</f>
        <v/>
      </c>
      <c r="H66" s="1" t="str">
        <f>IF('School Data'!A22="","",'School Data'!W22)</f>
        <v/>
      </c>
      <c r="I66" s="6" t="str">
        <f>IF('School Data'!A22="","",'School Data'!Z22)</f>
        <v/>
      </c>
      <c r="J66" s="31" t="str">
        <f>IF('School Data'!A22="","",'School Data'!AD22)</f>
        <v/>
      </c>
    </row>
    <row r="67" spans="1:10" x14ac:dyDescent="0.3">
      <c r="A67" s="1" t="str">
        <f>IF('School Data'!A23="","",'School Data'!A23)</f>
        <v/>
      </c>
      <c r="B67" s="1" t="str">
        <f>IF('School Data'!A23="","",'School Data'!B23)</f>
        <v/>
      </c>
      <c r="C67" s="4" t="str">
        <f>IF('School Data'!A23="","",'School Data'!E23)</f>
        <v/>
      </c>
      <c r="D67" s="4" t="str">
        <f>IF('School Data'!A23="","",'School Data'!J23)</f>
        <v/>
      </c>
      <c r="E67" s="5" t="str">
        <f>IF('School Data'!A23="","",'School Data'!M23)</f>
        <v/>
      </c>
      <c r="F67" s="4" t="str">
        <f>IF('School Data'!A23="","",'School Data'!O23)</f>
        <v/>
      </c>
      <c r="G67" s="4" t="str">
        <f>IF('School Data'!A23="","",'School Data'!R23)</f>
        <v/>
      </c>
      <c r="H67" s="1" t="str">
        <f>IF('School Data'!A23="","",'School Data'!W23)</f>
        <v/>
      </c>
      <c r="I67" s="6" t="str">
        <f>IF('School Data'!A23="","",'School Data'!Z23)</f>
        <v/>
      </c>
      <c r="J67" s="31" t="str">
        <f>IF('School Data'!A23="","",'School Data'!AD23)</f>
        <v/>
      </c>
    </row>
    <row r="68" spans="1:10" x14ac:dyDescent="0.3">
      <c r="A68" s="1" t="str">
        <f>IF('School Data'!A24="","",'School Data'!A24)</f>
        <v/>
      </c>
      <c r="B68" s="1" t="str">
        <f>IF('School Data'!A24="","",'School Data'!B24)</f>
        <v/>
      </c>
      <c r="C68" s="4" t="str">
        <f>IF('School Data'!A24="","",'School Data'!E24)</f>
        <v/>
      </c>
      <c r="D68" s="4" t="str">
        <f>IF('School Data'!A24="","",'School Data'!J24)</f>
        <v/>
      </c>
      <c r="E68" s="5" t="str">
        <f>IF('School Data'!A24="","",'School Data'!M24)</f>
        <v/>
      </c>
      <c r="F68" s="4" t="str">
        <f>IF('School Data'!A24="","",'School Data'!O24)</f>
        <v/>
      </c>
      <c r="G68" s="4" t="str">
        <f>IF('School Data'!A24="","",'School Data'!R24)</f>
        <v/>
      </c>
      <c r="H68" s="1" t="str">
        <f>IF('School Data'!A24="","",'School Data'!W24)</f>
        <v/>
      </c>
      <c r="I68" s="6" t="str">
        <f>IF('School Data'!A24="","",'School Data'!Z24)</f>
        <v/>
      </c>
      <c r="J68" s="31" t="str">
        <f>IF('School Data'!A24="","",'School Data'!AD24)</f>
        <v/>
      </c>
    </row>
    <row r="69" spans="1:10" x14ac:dyDescent="0.3">
      <c r="A69" s="1" t="str">
        <f>IF('School Data'!A25="","",'School Data'!A25)</f>
        <v/>
      </c>
      <c r="B69" s="1" t="str">
        <f>IF('School Data'!A25="","",'School Data'!B25)</f>
        <v/>
      </c>
      <c r="C69" s="4" t="str">
        <f>IF('School Data'!A25="","",'School Data'!E25)</f>
        <v/>
      </c>
      <c r="D69" s="4" t="str">
        <f>IF('School Data'!A25="","",'School Data'!J25)</f>
        <v/>
      </c>
      <c r="E69" s="5" t="str">
        <f>IF('School Data'!A25="","",'School Data'!M25)</f>
        <v/>
      </c>
      <c r="F69" s="4" t="str">
        <f>IF('School Data'!A25="","",'School Data'!O25)</f>
        <v/>
      </c>
      <c r="G69" s="4" t="str">
        <f>IF('School Data'!A25="","",'School Data'!R25)</f>
        <v/>
      </c>
      <c r="H69" s="1" t="str">
        <f>IF('School Data'!A25="","",'School Data'!W25)</f>
        <v/>
      </c>
      <c r="I69" s="6" t="str">
        <f>IF('School Data'!A25="","",'School Data'!Z25)</f>
        <v/>
      </c>
      <c r="J69" s="31" t="str">
        <f>IF('School Data'!A25="","",'School Data'!AD25)</f>
        <v/>
      </c>
    </row>
    <row r="70" spans="1:10" x14ac:dyDescent="0.3">
      <c r="A70" s="1" t="str">
        <f>IF('School Data'!A26="","",'School Data'!A26)</f>
        <v/>
      </c>
      <c r="B70" s="1" t="str">
        <f>IF('School Data'!A26="","",'School Data'!B26)</f>
        <v/>
      </c>
      <c r="C70" s="4" t="str">
        <f>IF('School Data'!A26="","",'School Data'!E26)</f>
        <v/>
      </c>
      <c r="D70" s="4" t="str">
        <f>IF('School Data'!A26="","",'School Data'!J26)</f>
        <v/>
      </c>
      <c r="E70" s="5" t="str">
        <f>IF('School Data'!A26="","",'School Data'!M26)</f>
        <v/>
      </c>
      <c r="F70" s="4" t="str">
        <f>IF('School Data'!A26="","",'School Data'!O26)</f>
        <v/>
      </c>
      <c r="G70" s="4" t="str">
        <f>IF('School Data'!A26="","",'School Data'!R26)</f>
        <v/>
      </c>
      <c r="H70" s="1" t="str">
        <f>IF('School Data'!A26="","",'School Data'!W26)</f>
        <v/>
      </c>
      <c r="I70" s="6" t="str">
        <f>IF('School Data'!A26="","",'School Data'!Z26)</f>
        <v/>
      </c>
      <c r="J70" s="31" t="str">
        <f>IF('School Data'!A26="","",'School Data'!AD26)</f>
        <v/>
      </c>
    </row>
    <row r="71" spans="1:10" x14ac:dyDescent="0.3">
      <c r="A71" s="1" t="str">
        <f>IF('School Data'!A27="","",'School Data'!A27)</f>
        <v/>
      </c>
      <c r="B71" s="1" t="str">
        <f>IF('School Data'!A27="","",'School Data'!B27)</f>
        <v/>
      </c>
      <c r="C71" s="4" t="str">
        <f>IF('School Data'!A27="","",'School Data'!E27)</f>
        <v/>
      </c>
      <c r="D71" s="4" t="str">
        <f>IF('School Data'!A27="","",'School Data'!J27)</f>
        <v/>
      </c>
      <c r="E71" s="5" t="str">
        <f>IF('School Data'!A27="","",'School Data'!M27)</f>
        <v/>
      </c>
      <c r="F71" s="4" t="str">
        <f>IF('School Data'!A27="","",'School Data'!O27)</f>
        <v/>
      </c>
      <c r="G71" s="4" t="str">
        <f>IF('School Data'!A27="","",'School Data'!R27)</f>
        <v/>
      </c>
      <c r="H71" s="1" t="str">
        <f>IF('School Data'!A27="","",'School Data'!W27)</f>
        <v/>
      </c>
      <c r="I71" s="6" t="str">
        <f>IF('School Data'!A27="","",'School Data'!Z27)</f>
        <v/>
      </c>
      <c r="J71" s="31" t="str">
        <f>IF('School Data'!A27="","",'School Data'!AD27)</f>
        <v/>
      </c>
    </row>
    <row r="72" spans="1:10" x14ac:dyDescent="0.3">
      <c r="A72" s="1" t="str">
        <f>IF('School Data'!A28="","",'School Data'!A28)</f>
        <v/>
      </c>
      <c r="B72" s="1" t="str">
        <f>IF('School Data'!A28="","",'School Data'!B28)</f>
        <v/>
      </c>
      <c r="C72" s="4" t="str">
        <f>IF('School Data'!A28="","",'School Data'!E28)</f>
        <v/>
      </c>
      <c r="D72" s="4" t="str">
        <f>IF('School Data'!A28="","",'School Data'!J28)</f>
        <v/>
      </c>
      <c r="E72" s="5" t="str">
        <f>IF('School Data'!A28="","",'School Data'!M28)</f>
        <v/>
      </c>
      <c r="F72" s="4" t="str">
        <f>IF('School Data'!A28="","",'School Data'!O28)</f>
        <v/>
      </c>
      <c r="G72" s="4" t="str">
        <f>IF('School Data'!A28="","",'School Data'!R28)</f>
        <v/>
      </c>
      <c r="H72" s="1" t="str">
        <f>IF('School Data'!A28="","",'School Data'!W28)</f>
        <v/>
      </c>
      <c r="I72" s="6" t="str">
        <f>IF('School Data'!A28="","",'School Data'!Z28)</f>
        <v/>
      </c>
      <c r="J72" s="31" t="str">
        <f>IF('School Data'!A28="","",'School Data'!AD28)</f>
        <v/>
      </c>
    </row>
    <row r="73" spans="1:10" x14ac:dyDescent="0.3">
      <c r="A73" s="1" t="str">
        <f>IF('School Data'!A29="","",'School Data'!A29)</f>
        <v/>
      </c>
      <c r="B73" s="1" t="str">
        <f>IF('School Data'!A29="","",'School Data'!B29)</f>
        <v/>
      </c>
      <c r="C73" s="4" t="str">
        <f>IF('School Data'!A29="","",'School Data'!E29)</f>
        <v/>
      </c>
      <c r="D73" s="4" t="str">
        <f>IF('School Data'!A29="","",'School Data'!J29)</f>
        <v/>
      </c>
      <c r="E73" s="5" t="str">
        <f>IF('School Data'!A29="","",'School Data'!M29)</f>
        <v/>
      </c>
      <c r="F73" s="4" t="str">
        <f>IF('School Data'!A29="","",'School Data'!O29)</f>
        <v/>
      </c>
      <c r="G73" s="4" t="str">
        <f>IF('School Data'!A29="","",'School Data'!R29)</f>
        <v/>
      </c>
      <c r="H73" s="1" t="str">
        <f>IF('School Data'!A29="","",'School Data'!W29)</f>
        <v/>
      </c>
      <c r="I73" s="6" t="str">
        <f>IF('School Data'!A29="","",'School Data'!Z29)</f>
        <v/>
      </c>
      <c r="J73" s="31" t="str">
        <f>IF('School Data'!A29="","",'School Data'!AD29)</f>
        <v/>
      </c>
    </row>
    <row r="74" spans="1:10" x14ac:dyDescent="0.3">
      <c r="A74" s="1" t="str">
        <f>IF('School Data'!A30="","",'School Data'!A30)</f>
        <v/>
      </c>
      <c r="B74" s="1" t="str">
        <f>IF('School Data'!A30="","",'School Data'!B30)</f>
        <v/>
      </c>
      <c r="C74" s="4" t="str">
        <f>IF('School Data'!A30="","",'School Data'!E30)</f>
        <v/>
      </c>
      <c r="D74" s="4" t="str">
        <f>IF('School Data'!A30="","",'School Data'!J30)</f>
        <v/>
      </c>
      <c r="E74" s="5" t="str">
        <f>IF('School Data'!A30="","",'School Data'!M30)</f>
        <v/>
      </c>
      <c r="F74" s="4" t="str">
        <f>IF('School Data'!A30="","",'School Data'!O30)</f>
        <v/>
      </c>
      <c r="G74" s="4" t="str">
        <f>IF('School Data'!A30="","",'School Data'!R30)</f>
        <v/>
      </c>
      <c r="H74" s="1" t="str">
        <f>IF('School Data'!A30="","",'School Data'!W30)</f>
        <v/>
      </c>
      <c r="I74" s="6" t="str">
        <f>IF('School Data'!A30="","",'School Data'!Z30)</f>
        <v/>
      </c>
      <c r="J74" s="31" t="str">
        <f>IF('School Data'!A30="","",'School Data'!AD30)</f>
        <v/>
      </c>
    </row>
    <row r="75" spans="1:10" x14ac:dyDescent="0.3">
      <c r="A75" s="1" t="str">
        <f>IF('School Data'!A31="","",'School Data'!A31)</f>
        <v/>
      </c>
      <c r="B75" s="1" t="str">
        <f>IF('School Data'!A31="","",'School Data'!B31)</f>
        <v/>
      </c>
      <c r="C75" s="4" t="str">
        <f>IF('School Data'!A31="","",'School Data'!E31)</f>
        <v/>
      </c>
      <c r="D75" s="4" t="str">
        <f>IF('School Data'!A31="","",'School Data'!J31)</f>
        <v/>
      </c>
      <c r="E75" s="5" t="str">
        <f>IF('School Data'!A31="","",'School Data'!M31)</f>
        <v/>
      </c>
      <c r="F75" s="4" t="str">
        <f>IF('School Data'!A31="","",'School Data'!O31)</f>
        <v/>
      </c>
      <c r="G75" s="4" t="str">
        <f>IF('School Data'!A31="","",'School Data'!R31)</f>
        <v/>
      </c>
      <c r="H75" s="1" t="str">
        <f>IF('School Data'!A31="","",'School Data'!W31)</f>
        <v/>
      </c>
      <c r="I75" s="6" t="str">
        <f>IF('School Data'!A31="","",'School Data'!Z31)</f>
        <v/>
      </c>
      <c r="J75" s="31" t="str">
        <f>IF('School Data'!A31="","",'School Data'!AD31)</f>
        <v/>
      </c>
    </row>
    <row r="76" spans="1:10" x14ac:dyDescent="0.3">
      <c r="A76" s="1" t="str">
        <f>IF('School Data'!A32="","",'School Data'!A32)</f>
        <v/>
      </c>
      <c r="B76" s="1" t="str">
        <f>IF('School Data'!A32="","",'School Data'!B32)</f>
        <v/>
      </c>
      <c r="C76" s="4" t="str">
        <f>IF('School Data'!A32="","",'School Data'!E32)</f>
        <v/>
      </c>
      <c r="D76" s="4" t="str">
        <f>IF('School Data'!A32="","",'School Data'!J32)</f>
        <v/>
      </c>
      <c r="E76" s="5" t="str">
        <f>IF('School Data'!A32="","",'School Data'!M32)</f>
        <v/>
      </c>
      <c r="F76" s="4" t="str">
        <f>IF('School Data'!A32="","",'School Data'!O32)</f>
        <v/>
      </c>
      <c r="G76" s="4" t="str">
        <f>IF('School Data'!A32="","",'School Data'!R32)</f>
        <v/>
      </c>
      <c r="H76" s="1" t="str">
        <f>IF('School Data'!A32="","",'School Data'!W32)</f>
        <v/>
      </c>
      <c r="I76" s="6" t="str">
        <f>IF('School Data'!A32="","",'School Data'!Z32)</f>
        <v/>
      </c>
      <c r="J76" s="31" t="str">
        <f>IF('School Data'!A32="","",'School Data'!AD32)</f>
        <v/>
      </c>
    </row>
    <row r="77" spans="1:10" x14ac:dyDescent="0.3">
      <c r="A77" s="1" t="str">
        <f>IF('School Data'!A33="","",'School Data'!A33)</f>
        <v/>
      </c>
      <c r="B77" s="1" t="str">
        <f>IF('School Data'!A33="","",'School Data'!B33)</f>
        <v/>
      </c>
      <c r="C77" s="4" t="str">
        <f>IF('School Data'!A33="","",'School Data'!E33)</f>
        <v/>
      </c>
      <c r="D77" s="4" t="str">
        <f>IF('School Data'!A33="","",'School Data'!J33)</f>
        <v/>
      </c>
      <c r="E77" s="5" t="str">
        <f>IF('School Data'!A33="","",'School Data'!M33)</f>
        <v/>
      </c>
      <c r="F77" s="4" t="str">
        <f>IF('School Data'!A33="","",'School Data'!O33)</f>
        <v/>
      </c>
      <c r="G77" s="4" t="str">
        <f>IF('School Data'!A33="","",'School Data'!R33)</f>
        <v/>
      </c>
      <c r="H77" s="1" t="str">
        <f>IF('School Data'!A33="","",'School Data'!W33)</f>
        <v/>
      </c>
      <c r="I77" s="6" t="str">
        <f>IF('School Data'!A33="","",'School Data'!Z33)</f>
        <v/>
      </c>
      <c r="J77" s="31" t="str">
        <f>IF('School Data'!A33="","",'School Data'!AD33)</f>
        <v/>
      </c>
    </row>
    <row r="78" spans="1:10" x14ac:dyDescent="0.3">
      <c r="A78" s="1" t="str">
        <f>IF('School Data'!A34="","",'School Data'!A34)</f>
        <v/>
      </c>
      <c r="B78" s="1" t="str">
        <f>IF('School Data'!A34="","",'School Data'!B34)</f>
        <v/>
      </c>
      <c r="C78" s="4" t="str">
        <f>IF('School Data'!A34="","",'School Data'!E34)</f>
        <v/>
      </c>
      <c r="D78" s="4" t="str">
        <f>IF('School Data'!A34="","",'School Data'!J34)</f>
        <v/>
      </c>
      <c r="E78" s="5" t="str">
        <f>IF('School Data'!A34="","",'School Data'!M34)</f>
        <v/>
      </c>
      <c r="F78" s="4" t="str">
        <f>IF('School Data'!A34="","",'School Data'!O34)</f>
        <v/>
      </c>
      <c r="G78" s="4" t="str">
        <f>IF('School Data'!A34="","",'School Data'!R34)</f>
        <v/>
      </c>
      <c r="H78" s="1" t="str">
        <f>IF('School Data'!A34="","",'School Data'!W34)</f>
        <v/>
      </c>
      <c r="I78" s="6" t="str">
        <f>IF('School Data'!A34="","",'School Data'!Z34)</f>
        <v/>
      </c>
      <c r="J78" s="31" t="str">
        <f>IF('School Data'!A34="","",'School Data'!AD34)</f>
        <v/>
      </c>
    </row>
    <row r="79" spans="1:10" x14ac:dyDescent="0.3">
      <c r="A79" s="1" t="str">
        <f>IF('School Data'!A35="","",'School Data'!A35)</f>
        <v/>
      </c>
      <c r="B79" s="1" t="str">
        <f>IF('School Data'!A35="","",'School Data'!B35)</f>
        <v/>
      </c>
      <c r="C79" s="4" t="str">
        <f>IF('School Data'!A35="","",'School Data'!E35)</f>
        <v/>
      </c>
      <c r="D79" s="4" t="str">
        <f>IF('School Data'!A35="","",'School Data'!J35)</f>
        <v/>
      </c>
      <c r="E79" s="5" t="str">
        <f>IF('School Data'!A35="","",'School Data'!M35)</f>
        <v/>
      </c>
      <c r="F79" s="4" t="str">
        <f>IF('School Data'!A35="","",'School Data'!O35)</f>
        <v/>
      </c>
      <c r="G79" s="4" t="str">
        <f>IF('School Data'!A35="","",'School Data'!R35)</f>
        <v/>
      </c>
      <c r="H79" s="1" t="str">
        <f>IF('School Data'!A35="","",'School Data'!W35)</f>
        <v/>
      </c>
      <c r="I79" s="6" t="str">
        <f>IF('School Data'!A35="","",'School Data'!Z35)</f>
        <v/>
      </c>
      <c r="J79" s="31" t="str">
        <f>IF('School Data'!A35="","",'School Data'!AD35)</f>
        <v/>
      </c>
    </row>
    <row r="80" spans="1:10" x14ac:dyDescent="0.3">
      <c r="A80" s="1" t="str">
        <f>IF('School Data'!A36="","",'School Data'!A36)</f>
        <v/>
      </c>
      <c r="B80" s="1" t="str">
        <f>IF('School Data'!A36="","",'School Data'!B36)</f>
        <v/>
      </c>
      <c r="C80" s="4" t="str">
        <f>IF('School Data'!A36="","",'School Data'!E36)</f>
        <v/>
      </c>
      <c r="D80" s="4" t="str">
        <f>IF('School Data'!A36="","",'School Data'!J36)</f>
        <v/>
      </c>
      <c r="E80" s="5" t="str">
        <f>IF('School Data'!A36="","",'School Data'!M36)</f>
        <v/>
      </c>
      <c r="F80" s="4" t="str">
        <f>IF('School Data'!A36="","",'School Data'!O36)</f>
        <v/>
      </c>
      <c r="G80" s="4" t="str">
        <f>IF('School Data'!A36="","",'School Data'!R36)</f>
        <v/>
      </c>
      <c r="H80" s="1" t="str">
        <f>IF('School Data'!A36="","",'School Data'!W36)</f>
        <v/>
      </c>
      <c r="I80" s="6" t="str">
        <f>IF('School Data'!A36="","",'School Data'!Z36)</f>
        <v/>
      </c>
      <c r="J80" s="31" t="str">
        <f>IF('School Data'!A36="","",'School Data'!AD36)</f>
        <v/>
      </c>
    </row>
    <row r="81" spans="1:10" x14ac:dyDescent="0.3">
      <c r="A81" s="1" t="str">
        <f>IF('School Data'!A37="","",'School Data'!A37)</f>
        <v/>
      </c>
      <c r="B81" s="1" t="str">
        <f>IF('School Data'!A37="","",'School Data'!B37)</f>
        <v/>
      </c>
      <c r="C81" s="4" t="str">
        <f>IF('School Data'!A37="","",'School Data'!E37)</f>
        <v/>
      </c>
      <c r="D81" s="4" t="str">
        <f>IF('School Data'!A37="","",'School Data'!J37)</f>
        <v/>
      </c>
      <c r="E81" s="5" t="str">
        <f>IF('School Data'!A37="","",'School Data'!M37)</f>
        <v/>
      </c>
      <c r="F81" s="4" t="str">
        <f>IF('School Data'!A37="","",'School Data'!O37)</f>
        <v/>
      </c>
      <c r="G81" s="4" t="str">
        <f>IF('School Data'!A37="","",'School Data'!R37)</f>
        <v/>
      </c>
      <c r="H81" s="1" t="str">
        <f>IF('School Data'!A37="","",'School Data'!W37)</f>
        <v/>
      </c>
      <c r="I81" s="6" t="str">
        <f>IF('School Data'!A37="","",'School Data'!Z37)</f>
        <v/>
      </c>
      <c r="J81" s="31" t="str">
        <f>IF('School Data'!A37="","",'School Data'!AD37)</f>
        <v/>
      </c>
    </row>
    <row r="82" spans="1:10" x14ac:dyDescent="0.3">
      <c r="A82" s="1" t="str">
        <f>IF('School Data'!A38="","",'School Data'!A38)</f>
        <v/>
      </c>
      <c r="B82" s="1" t="str">
        <f>IF('School Data'!A38="","",'School Data'!B38)</f>
        <v/>
      </c>
      <c r="C82" s="4" t="str">
        <f>IF('School Data'!A38="","",'School Data'!E38)</f>
        <v/>
      </c>
      <c r="D82" s="4" t="str">
        <f>IF('School Data'!A38="","",'School Data'!J38)</f>
        <v/>
      </c>
      <c r="E82" s="5" t="str">
        <f>IF('School Data'!A38="","",'School Data'!M38)</f>
        <v/>
      </c>
      <c r="F82" s="4" t="str">
        <f>IF('School Data'!A38="","",'School Data'!O38)</f>
        <v/>
      </c>
      <c r="G82" s="4" t="str">
        <f>IF('School Data'!A38="","",'School Data'!R38)</f>
        <v/>
      </c>
      <c r="H82" s="1" t="str">
        <f>IF('School Data'!A38="","",'School Data'!W38)</f>
        <v/>
      </c>
      <c r="I82" s="6" t="str">
        <f>IF('School Data'!A38="","",'School Data'!Z38)</f>
        <v/>
      </c>
      <c r="J82" s="31" t="str">
        <f>IF('School Data'!A38="","",'School Data'!AD38)</f>
        <v/>
      </c>
    </row>
    <row r="83" spans="1:10" x14ac:dyDescent="0.3">
      <c r="A83" s="1" t="str">
        <f>IF('School Data'!A39="","",'School Data'!A39)</f>
        <v/>
      </c>
      <c r="B83" s="1" t="str">
        <f>IF('School Data'!A39="","",'School Data'!B39)</f>
        <v/>
      </c>
      <c r="C83" s="4" t="str">
        <f>IF('School Data'!A39="","",'School Data'!E39)</f>
        <v/>
      </c>
      <c r="D83" s="4" t="str">
        <f>IF('School Data'!A39="","",'School Data'!J39)</f>
        <v/>
      </c>
      <c r="E83" s="5" t="str">
        <f>IF('School Data'!A39="","",'School Data'!M39)</f>
        <v/>
      </c>
      <c r="F83" s="4" t="str">
        <f>IF('School Data'!A39="","",'School Data'!O39)</f>
        <v/>
      </c>
      <c r="G83" s="4" t="str">
        <f>IF('School Data'!A39="","",'School Data'!R39)</f>
        <v/>
      </c>
      <c r="H83" s="1" t="str">
        <f>IF('School Data'!A39="","",'School Data'!W39)</f>
        <v/>
      </c>
      <c r="I83" s="6" t="str">
        <f>IF('School Data'!A39="","",'School Data'!Z39)</f>
        <v/>
      </c>
      <c r="J83" s="31" t="str">
        <f>IF('School Data'!A39="","",'School Data'!AD39)</f>
        <v/>
      </c>
    </row>
    <row r="84" spans="1:10" x14ac:dyDescent="0.3">
      <c r="A84" s="1" t="str">
        <f>IF('School Data'!A40="","",'School Data'!A40)</f>
        <v/>
      </c>
      <c r="B84" s="1" t="str">
        <f>IF('School Data'!A40="","",'School Data'!B40)</f>
        <v/>
      </c>
      <c r="C84" s="4" t="str">
        <f>IF('School Data'!A40="","",'School Data'!E40)</f>
        <v/>
      </c>
      <c r="D84" s="4" t="str">
        <f>IF('School Data'!A40="","",'School Data'!J40)</f>
        <v/>
      </c>
      <c r="E84" s="5" t="str">
        <f>IF('School Data'!A40="","",'School Data'!M40)</f>
        <v/>
      </c>
      <c r="F84" s="4" t="str">
        <f>IF('School Data'!A40="","",'School Data'!O40)</f>
        <v/>
      </c>
      <c r="G84" s="4" t="str">
        <f>IF('School Data'!A40="","",'School Data'!R40)</f>
        <v/>
      </c>
      <c r="H84" s="1" t="str">
        <f>IF('School Data'!A40="","",'School Data'!W40)</f>
        <v/>
      </c>
      <c r="I84" s="6" t="str">
        <f>IF('School Data'!A40="","",'School Data'!Z40)</f>
        <v/>
      </c>
      <c r="J84" s="31" t="str">
        <f>IF('School Data'!A40="","",'School Data'!AD40)</f>
        <v/>
      </c>
    </row>
    <row r="85" spans="1:10" x14ac:dyDescent="0.3">
      <c r="A85" s="1" t="str">
        <f>IF('School Data'!A41="","",'School Data'!A41)</f>
        <v/>
      </c>
      <c r="B85" s="1" t="str">
        <f>IF('School Data'!A41="","",'School Data'!B41)</f>
        <v/>
      </c>
      <c r="C85" s="4" t="str">
        <f>IF('School Data'!A41="","",'School Data'!E41)</f>
        <v/>
      </c>
      <c r="D85" s="4" t="str">
        <f>IF('School Data'!A41="","",'School Data'!J41)</f>
        <v/>
      </c>
      <c r="E85" s="5" t="str">
        <f>IF('School Data'!A41="","",'School Data'!M41)</f>
        <v/>
      </c>
      <c r="F85" s="4" t="str">
        <f>IF('School Data'!A41="","",'School Data'!O41)</f>
        <v/>
      </c>
      <c r="G85" s="4" t="str">
        <f>IF('School Data'!A41="","",'School Data'!R41)</f>
        <v/>
      </c>
      <c r="H85" s="1" t="str">
        <f>IF('School Data'!A41="","",'School Data'!W41)</f>
        <v/>
      </c>
      <c r="I85" s="6" t="str">
        <f>IF('School Data'!A41="","",'School Data'!Z41)</f>
        <v/>
      </c>
      <c r="J85" s="31" t="str">
        <f>IF('School Data'!A41="","",'School Data'!AD41)</f>
        <v/>
      </c>
    </row>
    <row r="86" spans="1:10" x14ac:dyDescent="0.3">
      <c r="A86" s="1" t="str">
        <f>IF('School Data'!A42="","",'School Data'!A42)</f>
        <v/>
      </c>
      <c r="B86" s="1" t="str">
        <f>IF('School Data'!A42="","",'School Data'!B42)</f>
        <v/>
      </c>
      <c r="C86" s="4" t="str">
        <f>IF('School Data'!A42="","",'School Data'!E42)</f>
        <v/>
      </c>
      <c r="D86" s="4" t="str">
        <f>IF('School Data'!A42="","",'School Data'!J42)</f>
        <v/>
      </c>
      <c r="E86" s="5" t="str">
        <f>IF('School Data'!A42="","",'School Data'!M42)</f>
        <v/>
      </c>
      <c r="F86" s="4" t="str">
        <f>IF('School Data'!A42="","",'School Data'!O42)</f>
        <v/>
      </c>
      <c r="G86" s="4" t="str">
        <f>IF('School Data'!A42="","",'School Data'!R42)</f>
        <v/>
      </c>
      <c r="H86" s="1" t="str">
        <f>IF('School Data'!A42="","",'School Data'!W42)</f>
        <v/>
      </c>
      <c r="I86" s="6" t="str">
        <f>IF('School Data'!A42="","",'School Data'!Z42)</f>
        <v/>
      </c>
      <c r="J86" s="31" t="str">
        <f>IF('School Data'!A42="","",'School Data'!AD42)</f>
        <v/>
      </c>
    </row>
    <row r="87" spans="1:10" x14ac:dyDescent="0.3">
      <c r="A87" s="1" t="str">
        <f>IF('School Data'!A43="","",'School Data'!A43)</f>
        <v/>
      </c>
      <c r="B87" s="1" t="str">
        <f>IF('School Data'!A43="","",'School Data'!B43)</f>
        <v/>
      </c>
      <c r="C87" s="4" t="str">
        <f>IF('School Data'!A43="","",'School Data'!E43)</f>
        <v/>
      </c>
      <c r="D87" s="4" t="str">
        <f>IF('School Data'!A43="","",'School Data'!J43)</f>
        <v/>
      </c>
      <c r="E87" s="5" t="str">
        <f>IF('School Data'!A43="","",'School Data'!M43)</f>
        <v/>
      </c>
      <c r="F87" s="4" t="str">
        <f>IF('School Data'!A43="","",'School Data'!O43)</f>
        <v/>
      </c>
      <c r="G87" s="4" t="str">
        <f>IF('School Data'!A43="","",'School Data'!R43)</f>
        <v/>
      </c>
      <c r="H87" s="1" t="str">
        <f>IF('School Data'!A43="","",'School Data'!W43)</f>
        <v/>
      </c>
      <c r="I87" s="6" t="str">
        <f>IF('School Data'!A43="","",'School Data'!Z43)</f>
        <v/>
      </c>
      <c r="J87" s="31" t="str">
        <f>IF('School Data'!A43="","",'School Data'!AD43)</f>
        <v/>
      </c>
    </row>
    <row r="88" spans="1:10" x14ac:dyDescent="0.3">
      <c r="A88" s="1" t="str">
        <f>IF('School Data'!A44="","",'School Data'!A44)</f>
        <v/>
      </c>
      <c r="B88" s="1" t="str">
        <f>IF('School Data'!A44="","",'School Data'!B44)</f>
        <v/>
      </c>
      <c r="C88" s="4" t="str">
        <f>IF('School Data'!A44="","",'School Data'!E44)</f>
        <v/>
      </c>
      <c r="D88" s="4" t="str">
        <f>IF('School Data'!A44="","",'School Data'!J44)</f>
        <v/>
      </c>
      <c r="E88" s="5" t="str">
        <f>IF('School Data'!A44="","",'School Data'!M44)</f>
        <v/>
      </c>
      <c r="F88" s="4" t="str">
        <f>IF('School Data'!A44="","",'School Data'!O44)</f>
        <v/>
      </c>
      <c r="G88" s="4" t="str">
        <f>IF('School Data'!A44="","",'School Data'!R44)</f>
        <v/>
      </c>
      <c r="H88" s="1" t="str">
        <f>IF('School Data'!A44="","",'School Data'!W44)</f>
        <v/>
      </c>
      <c r="I88" s="6" t="str">
        <f>IF('School Data'!A44="","",'School Data'!Z44)</f>
        <v/>
      </c>
      <c r="J88" s="31" t="str">
        <f>IF('School Data'!A44="","",'School Data'!AD44)</f>
        <v/>
      </c>
    </row>
  </sheetData>
  <mergeCells count="25">
    <mergeCell ref="J16:L16"/>
    <mergeCell ref="G14:I14"/>
    <mergeCell ref="A8:C8"/>
    <mergeCell ref="D4:F4"/>
    <mergeCell ref="G4:I4"/>
    <mergeCell ref="J9:L10"/>
    <mergeCell ref="D8:F8"/>
    <mergeCell ref="A4:C4"/>
    <mergeCell ref="G16:I16"/>
    <mergeCell ref="J8:L8"/>
    <mergeCell ref="J14:L14"/>
    <mergeCell ref="A5:C6"/>
    <mergeCell ref="G5:I6"/>
    <mergeCell ref="D5:F6"/>
    <mergeCell ref="G13:L13"/>
    <mergeCell ref="G9:I10"/>
    <mergeCell ref="A1:L1"/>
    <mergeCell ref="G8:I8"/>
    <mergeCell ref="D9:F10"/>
    <mergeCell ref="J15:L15"/>
    <mergeCell ref="J4:L4"/>
    <mergeCell ref="G15:I15"/>
    <mergeCell ref="A2:L2"/>
    <mergeCell ref="J5:L6"/>
    <mergeCell ref="A9:C10"/>
  </mergeCells>
  <conditionalFormatting sqref="H44:H83">
    <cfRule type="expression" dxfId="11" priority="1">
      <formula>H44="Critical"</formula>
    </cfRule>
    <cfRule type="expression" dxfId="10" priority="2">
      <formula>H44="Watch"</formula>
    </cfRule>
    <cfRule type="expression" dxfId="9" priority="3">
      <formula>H44="Stable"</formula>
    </cfRule>
  </conditionalFormatting>
  <conditionalFormatting sqref="H49:H88">
    <cfRule type="expression" dxfId="8" priority="4">
      <formula>H49="Critical"</formula>
    </cfRule>
    <cfRule type="expression" dxfId="7" priority="5">
      <formula>H49="Watch"</formula>
    </cfRule>
    <cfRule type="expression" dxfId="6" priority="6">
      <formula>H49="Stable"</formula>
    </cfRule>
    <cfRule type="expression" dxfId="5" priority="7">
      <formula>H49="Critical"</formula>
    </cfRule>
    <cfRule type="expression" dxfId="4" priority="8">
      <formula>H49="Watch"</formula>
    </cfRule>
    <cfRule type="expression" dxfId="3" priority="9">
      <formula>H49="Stable"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44"/>
  <sheetViews>
    <sheetView showGridLines="0" tabSelected="1" workbookViewId="0">
      <selection activeCell="A7" sqref="A7"/>
    </sheetView>
  </sheetViews>
  <sheetFormatPr defaultRowHeight="14.4" x14ac:dyDescent="0.3"/>
  <cols>
    <col min="1" max="1" width="22" customWidth="1"/>
    <col min="2" max="2" width="16" customWidth="1"/>
    <col min="3" max="4" width="14" customWidth="1"/>
    <col min="5" max="9" width="16" customWidth="1"/>
    <col min="10" max="12" width="15" customWidth="1"/>
    <col min="13" max="13" width="12" customWidth="1"/>
    <col min="14" max="14" width="15" customWidth="1"/>
    <col min="15" max="15" width="12" customWidth="1"/>
    <col min="16" max="21" width="16" customWidth="1"/>
    <col min="22" max="22" width="18" customWidth="1"/>
    <col min="23" max="23" width="12" customWidth="1"/>
    <col min="24" max="24" width="10" customWidth="1"/>
    <col min="25" max="25" width="12" customWidth="1"/>
    <col min="26" max="26" width="10" customWidth="1"/>
    <col min="27" max="27" width="35.6640625" customWidth="1"/>
    <col min="28" max="30" width="14" customWidth="1"/>
  </cols>
  <sheetData>
    <row r="1" spans="1:30" ht="21" x14ac:dyDescent="0.4">
      <c r="A1" s="32" t="s">
        <v>34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30" x14ac:dyDescent="0.3">
      <c r="A2" s="7" t="s">
        <v>35</v>
      </c>
    </row>
    <row r="4" spans="1:30" ht="34.049999999999997" customHeight="1" x14ac:dyDescent="0.3">
      <c r="A4" s="8" t="s">
        <v>25</v>
      </c>
      <c r="B4" s="8" t="s">
        <v>26</v>
      </c>
      <c r="C4" s="8" t="s">
        <v>36</v>
      </c>
      <c r="D4" s="8" t="s">
        <v>37</v>
      </c>
      <c r="E4" s="29" t="s">
        <v>38</v>
      </c>
      <c r="F4" s="8" t="s">
        <v>39</v>
      </c>
      <c r="G4" s="8" t="s">
        <v>40</v>
      </c>
      <c r="H4" s="8" t="s">
        <v>41</v>
      </c>
      <c r="I4" s="8" t="s">
        <v>42</v>
      </c>
      <c r="J4" s="29" t="s">
        <v>43</v>
      </c>
      <c r="K4" s="8" t="s">
        <v>44</v>
      </c>
      <c r="L4" s="8" t="s">
        <v>45</v>
      </c>
      <c r="M4" s="29" t="s">
        <v>29</v>
      </c>
      <c r="N4" s="8" t="s">
        <v>46</v>
      </c>
      <c r="O4" s="29" t="s">
        <v>30</v>
      </c>
      <c r="P4" s="8" t="s">
        <v>47</v>
      </c>
      <c r="Q4" s="8" t="s">
        <v>48</v>
      </c>
      <c r="R4" s="29" t="s">
        <v>31</v>
      </c>
      <c r="S4" s="8" t="s">
        <v>100</v>
      </c>
      <c r="T4" s="8" t="s">
        <v>101</v>
      </c>
      <c r="U4" s="29" t="s">
        <v>102</v>
      </c>
      <c r="V4" s="8" t="s">
        <v>49</v>
      </c>
      <c r="W4" s="8" t="s">
        <v>32</v>
      </c>
      <c r="X4" s="8" t="s">
        <v>50</v>
      </c>
      <c r="Y4" s="8" t="s">
        <v>51</v>
      </c>
      <c r="Z4" s="8" t="s">
        <v>33</v>
      </c>
      <c r="AA4" s="8" t="s">
        <v>52</v>
      </c>
    </row>
    <row r="5" spans="1:30" x14ac:dyDescent="0.3">
      <c r="A5" s="9" t="s">
        <v>53</v>
      </c>
      <c r="B5" s="9" t="s">
        <v>54</v>
      </c>
      <c r="C5" s="10">
        <v>500</v>
      </c>
      <c r="D5" s="10">
        <v>472</v>
      </c>
      <c r="E5" s="11">
        <f t="shared" ref="E5:E44" si="0">IFERROR(D5/C5,"")</f>
        <v>0.94399999999999995</v>
      </c>
      <c r="F5" s="12">
        <v>6200000</v>
      </c>
      <c r="G5" s="12">
        <v>6050000</v>
      </c>
      <c r="H5" s="12">
        <v>6400000</v>
      </c>
      <c r="I5" s="12">
        <v>6510000</v>
      </c>
      <c r="J5" s="11">
        <f t="shared" ref="J5:J44" si="1">IFERROR((G5-I5)/G5,"")</f>
        <v>-7.6033057851239663E-2</v>
      </c>
      <c r="K5" s="12">
        <v>920000</v>
      </c>
      <c r="L5" s="13">
        <f t="shared" ref="L5:L44" si="2">IFERROR(I5/365,"")</f>
        <v>17835.616438356163</v>
      </c>
      <c r="M5" s="14">
        <f t="shared" ref="M5:M44" si="3">IFERROR(K5/L5,"")</f>
        <v>51.582181259600617</v>
      </c>
      <c r="N5" s="12">
        <v>420000</v>
      </c>
      <c r="O5" s="11">
        <f t="shared" ref="O5:O44" si="4">IFERROR(N5/I5,"")</f>
        <v>6.4516129032258063E-2</v>
      </c>
      <c r="P5" s="12">
        <v>4700000</v>
      </c>
      <c r="Q5" s="12">
        <v>4820000</v>
      </c>
      <c r="R5" s="11">
        <f t="shared" ref="R5:R44" si="5">IFERROR(Q5/P5,"")</f>
        <v>1.0255319148936171</v>
      </c>
      <c r="S5" s="12">
        <v>3750000</v>
      </c>
      <c r="T5" s="12">
        <v>450000</v>
      </c>
      <c r="U5" s="11">
        <f>IF(A5="","",IFERROR(T5/S5,""))</f>
        <v>0.12</v>
      </c>
      <c r="V5" s="9" t="s">
        <v>14</v>
      </c>
      <c r="W5" s="15" t="str">
        <f t="shared" ref="W5:W44" si="6">IF(A5="","",IF(X5&gt;=2,"Critical",IF(OR(X5=1,Y5&gt;=2),"Watch","Stable")))</f>
        <v>Critical</v>
      </c>
      <c r="X5" s="16">
        <f>IF(A5="","",IF(E5&lt;Thresholds!$C$4,1,0)+IF(J5&lt;Thresholds!$C$5,1,0)+IF(M5&lt;Thresholds!$C$6,1,0)+IF(O5&lt;Thresholds!$C$7,1,0)+IF(R5&gt;Thresholds!$C$8,1,0)+IF(U5="",0,IF(U5&lt;Thresholds!$C$9,1,0)))</f>
        <v>3</v>
      </c>
      <c r="Y5" s="16">
        <f>IF(A5="","",IF(AND(E5&gt;=Thresholds!$C$4,E5&lt;Thresholds!$B$4),1,0)+IF(AND(J5&gt;=Thresholds!$C$5,J5&lt;Thresholds!$B$5),1,0)+IF(AND(M5&gt;=Thresholds!$C$6,M5&lt;Thresholds!$B$6),1,0)+IF(AND(O5&gt;=Thresholds!$C$7,O5&lt;Thresholds!$B$7),1,0)+IF(AND(R5&gt;Thresholds!$B$8,R5&lt;=Thresholds!$C$8),1,0)+IF(U5="",0,IF(AND(U5&gt;=Thresholds!$C$9,U5&lt;Thresholds!$B$9),1,0)))</f>
        <v>3</v>
      </c>
      <c r="Z5" s="16">
        <f t="shared" ref="Z5:Z44" si="7">IF(A5="","",X5*2+Y5)</f>
        <v>9</v>
      </c>
      <c r="AA5" s="9" t="s">
        <v>55</v>
      </c>
    </row>
    <row r="6" spans="1:30" x14ac:dyDescent="0.3">
      <c r="A6" s="9" t="s">
        <v>56</v>
      </c>
      <c r="B6" s="9" t="s">
        <v>57</v>
      </c>
      <c r="C6" s="10">
        <v>450</v>
      </c>
      <c r="D6" s="10">
        <v>455</v>
      </c>
      <c r="E6" s="11">
        <f t="shared" si="0"/>
        <v>1.0111111111111111</v>
      </c>
      <c r="F6" s="12">
        <v>5600000</v>
      </c>
      <c r="G6" s="12">
        <v>5710000</v>
      </c>
      <c r="H6" s="12">
        <v>5480000</v>
      </c>
      <c r="I6" s="12">
        <v>5515000</v>
      </c>
      <c r="J6" s="11">
        <f t="shared" si="1"/>
        <v>3.4150612959719787E-2</v>
      </c>
      <c r="K6" s="12">
        <v>1210000</v>
      </c>
      <c r="L6" s="13">
        <f t="shared" si="2"/>
        <v>15109.589041095891</v>
      </c>
      <c r="M6" s="14">
        <f t="shared" si="3"/>
        <v>80.081595648232096</v>
      </c>
      <c r="N6" s="12">
        <v>640000</v>
      </c>
      <c r="O6" s="11">
        <f t="shared" si="4"/>
        <v>0.11604714415231188</v>
      </c>
      <c r="P6" s="12">
        <v>4010000</v>
      </c>
      <c r="Q6" s="12">
        <v>3975000</v>
      </c>
      <c r="R6" s="11">
        <f t="shared" si="5"/>
        <v>0.99127182044887785</v>
      </c>
      <c r="S6" s="12">
        <v>4400000</v>
      </c>
      <c r="T6" s="12">
        <v>968000</v>
      </c>
      <c r="U6" s="11">
        <f>IF(A6="","",IFERROR(T6/S6,""))</f>
        <v>0.22</v>
      </c>
      <c r="V6" s="9" t="s">
        <v>23</v>
      </c>
      <c r="W6" s="15" t="str">
        <f t="shared" si="6"/>
        <v>Stable</v>
      </c>
      <c r="X6" s="16">
        <f>IF(A6="","",IF(E6&lt;Thresholds!$C$4,1,0)+IF(J6&lt;Thresholds!$C$5,1,0)+IF(M6&lt;Thresholds!$C$6,1,0)+IF(O6&lt;Thresholds!$C$7,1,0)+IF(R6&gt;Thresholds!$C$8,1,0)+IF(U6="",0,IF(U6&lt;Thresholds!$C$9,1,0)))</f>
        <v>0</v>
      </c>
      <c r="Y6" s="16">
        <f>IF(A6="","",IF(AND(E6&gt;=Thresholds!$C$4,E6&lt;Thresholds!$B$4),1,0)+IF(AND(J6&gt;=Thresholds!$C$5,J6&lt;Thresholds!$B$5),1,0)+IF(AND(M6&gt;=Thresholds!$C$6,M6&lt;Thresholds!$B$6),1,0)+IF(AND(O6&gt;=Thresholds!$C$7,O6&lt;Thresholds!$B$7),1,0)+IF(AND(R6&gt;Thresholds!$B$8,R6&lt;=Thresholds!$C$8),1,0)+IF(U6="",0,IF(AND(U6&gt;=Thresholds!$C$9,U6&lt;Thresholds!$B$9),1,0)))</f>
        <v>1</v>
      </c>
      <c r="Z6" s="16">
        <f t="shared" si="7"/>
        <v>1</v>
      </c>
      <c r="AA6" s="9" t="s">
        <v>58</v>
      </c>
    </row>
    <row r="7" spans="1:30" x14ac:dyDescent="0.3">
      <c r="A7" s="9" t="s">
        <v>59</v>
      </c>
      <c r="B7" s="9" t="s">
        <v>60</v>
      </c>
      <c r="C7" s="10">
        <v>600</v>
      </c>
      <c r="D7" s="10">
        <v>528</v>
      </c>
      <c r="E7" s="11">
        <f t="shared" si="0"/>
        <v>0.88</v>
      </c>
      <c r="F7" s="12">
        <v>7300000</v>
      </c>
      <c r="G7" s="12">
        <v>7010000</v>
      </c>
      <c r="H7" s="12">
        <v>7600000</v>
      </c>
      <c r="I7" s="12">
        <v>7720000</v>
      </c>
      <c r="J7" s="11">
        <f t="shared" si="1"/>
        <v>-0.10128388017118402</v>
      </c>
      <c r="K7" s="12">
        <v>680000</v>
      </c>
      <c r="L7" s="13">
        <f t="shared" si="2"/>
        <v>21150.68493150685</v>
      </c>
      <c r="M7" s="14">
        <f t="shared" si="3"/>
        <v>32.15025906735751</v>
      </c>
      <c r="N7" s="12">
        <v>300000</v>
      </c>
      <c r="O7" s="11">
        <f t="shared" si="4"/>
        <v>3.8860103626943004E-2</v>
      </c>
      <c r="P7" s="12">
        <v>5550000</v>
      </c>
      <c r="Q7" s="12">
        <v>5900000</v>
      </c>
      <c r="R7" s="11">
        <f t="shared" si="5"/>
        <v>1.0630630630630631</v>
      </c>
      <c r="S7" s="12">
        <v>3200000</v>
      </c>
      <c r="T7" s="12">
        <v>320000</v>
      </c>
      <c r="U7" s="11">
        <f>IF(A7="","",IFERROR(T7/S7,""))</f>
        <v>0.1</v>
      </c>
      <c r="V7" s="9" t="s">
        <v>14</v>
      </c>
      <c r="W7" s="15" t="str">
        <f t="shared" si="6"/>
        <v>Critical</v>
      </c>
      <c r="X7" s="16">
        <f>IF(A7="","",IF(E7&lt;Thresholds!$C$4,1,0)+IF(J7&lt;Thresholds!$C$5,1,0)+IF(M7&lt;Thresholds!$C$6,1,0)+IF(O7&lt;Thresholds!$C$7,1,0)+IF(R7&gt;Thresholds!$C$8,1,0)+IF(U7="",0,IF(U7&lt;Thresholds!$C$9,1,0)))</f>
        <v>6</v>
      </c>
      <c r="Y7" s="16">
        <f>IF(A7="","",IF(AND(E7&gt;=Thresholds!$C$4,E7&lt;Thresholds!$B$4),1,0)+IF(AND(J7&gt;=Thresholds!$C$5,J7&lt;Thresholds!$B$5),1,0)+IF(AND(M7&gt;=Thresholds!$C$6,M7&lt;Thresholds!$B$6),1,0)+IF(AND(O7&gt;=Thresholds!$C$7,O7&lt;Thresholds!$B$7),1,0)+IF(AND(R7&gt;Thresholds!$B$8,R7&lt;=Thresholds!$C$8),1,0)+IF(U7="",0,IF(AND(U7&gt;=Thresholds!$C$9,U7&lt;Thresholds!$B$9),1,0)))</f>
        <v>0</v>
      </c>
      <c r="Z7" s="16">
        <f t="shared" si="7"/>
        <v>12</v>
      </c>
      <c r="AA7" s="9" t="s">
        <v>61</v>
      </c>
    </row>
    <row r="8" spans="1:30" x14ac:dyDescent="0.3">
      <c r="A8" s="9" t="s">
        <v>62</v>
      </c>
      <c r="B8" s="9" t="s">
        <v>54</v>
      </c>
      <c r="C8" s="10">
        <v>420</v>
      </c>
      <c r="D8" s="10">
        <v>409</v>
      </c>
      <c r="E8" s="11">
        <f t="shared" si="0"/>
        <v>0.97380952380952379</v>
      </c>
      <c r="F8" s="12">
        <v>4980000</v>
      </c>
      <c r="G8" s="12">
        <v>4890000</v>
      </c>
      <c r="H8" s="12">
        <v>4500000</v>
      </c>
      <c r="I8" s="12">
        <v>4700000</v>
      </c>
      <c r="J8" s="11">
        <f t="shared" si="1"/>
        <v>3.8854805725971372E-2</v>
      </c>
      <c r="K8" s="12">
        <v>590000</v>
      </c>
      <c r="L8" s="13">
        <f t="shared" si="2"/>
        <v>12876.712328767124</v>
      </c>
      <c r="M8" s="14">
        <f t="shared" si="3"/>
        <v>45.819148936170208</v>
      </c>
      <c r="N8" s="12">
        <v>780000</v>
      </c>
      <c r="O8" s="11">
        <f t="shared" si="4"/>
        <v>0.16595744680851063</v>
      </c>
      <c r="P8" s="12">
        <v>3710000</v>
      </c>
      <c r="Q8" s="12">
        <v>3710000</v>
      </c>
      <c r="R8" s="11">
        <f t="shared" si="5"/>
        <v>1</v>
      </c>
      <c r="S8" s="12">
        <v>2500000</v>
      </c>
      <c r="T8" s="12">
        <v>510000</v>
      </c>
      <c r="U8" s="11">
        <f>IF(A8="","",IFERROR(T8/S8,""))</f>
        <v>0.20399999999999999</v>
      </c>
      <c r="V8" s="9" t="s">
        <v>17</v>
      </c>
      <c r="W8" s="15" t="str">
        <f t="shared" si="6"/>
        <v>Stable</v>
      </c>
      <c r="X8" s="16">
        <f>IF(A8="","",IF(E8&lt;Thresholds!$C$4,1,0)+IF(J8&lt;Thresholds!$C$5,1,0)+IF(M8&lt;Thresholds!$C$6,1,0)+IF(O8&lt;Thresholds!$C$7,1,0)+IF(R8&gt;Thresholds!$C$8,1,0)+IF(U8="",0,IF(U8&lt;Thresholds!$C$9,1,0)))</f>
        <v>0</v>
      </c>
      <c r="Y8" s="16">
        <f>IF(A8="","",IF(AND(E8&gt;=Thresholds!$C$4,E8&lt;Thresholds!$B$4),1,0)+IF(AND(J8&gt;=Thresholds!$C$5,J8&lt;Thresholds!$B$5),1,0)+IF(AND(M8&gt;=Thresholds!$C$6,M8&lt;Thresholds!$B$6),1,0)+IF(AND(O8&gt;=Thresholds!$C$7,O8&lt;Thresholds!$B$7),1,0)+IF(AND(R8&gt;Thresholds!$B$8,R8&lt;=Thresholds!$C$8),1,0)+IF(U8="",0,IF(AND(U8&gt;=Thresholds!$C$9,U8&lt;Thresholds!$B$9),1,0)))</f>
        <v>1</v>
      </c>
      <c r="Z8" s="16">
        <f t="shared" si="7"/>
        <v>1</v>
      </c>
      <c r="AA8" s="9"/>
    </row>
    <row r="9" spans="1:30" x14ac:dyDescent="0.3">
      <c r="A9" s="9" t="s">
        <v>63</v>
      </c>
      <c r="B9" s="9" t="s">
        <v>57</v>
      </c>
      <c r="C9" s="10">
        <v>390</v>
      </c>
      <c r="D9" s="10">
        <v>366</v>
      </c>
      <c r="E9" s="11">
        <f t="shared" si="0"/>
        <v>0.93846153846153846</v>
      </c>
      <c r="F9" s="12">
        <v>4520000</v>
      </c>
      <c r="G9" s="12">
        <v>4370000</v>
      </c>
      <c r="H9" s="12">
        <v>4680000</v>
      </c>
      <c r="I9" s="12">
        <v>4720000</v>
      </c>
      <c r="J9" s="11">
        <f t="shared" si="1"/>
        <v>-8.0091533180778038E-2</v>
      </c>
      <c r="K9" s="12">
        <v>350000</v>
      </c>
      <c r="L9" s="13">
        <f t="shared" si="2"/>
        <v>12931.506849315068</v>
      </c>
      <c r="M9" s="14">
        <f t="shared" si="3"/>
        <v>27.065677966101696</v>
      </c>
      <c r="N9" s="12">
        <v>205000</v>
      </c>
      <c r="O9" s="11">
        <f t="shared" si="4"/>
        <v>4.3432203389830511E-2</v>
      </c>
      <c r="P9" s="12">
        <v>3425000</v>
      </c>
      <c r="Q9" s="12">
        <v>3510000</v>
      </c>
      <c r="R9" s="11">
        <f t="shared" si="5"/>
        <v>1.0248175182481751</v>
      </c>
      <c r="S9" s="12">
        <v>2500000</v>
      </c>
      <c r="T9" s="12">
        <v>225000</v>
      </c>
      <c r="U9" s="11">
        <f>IF(A9="","",IFERROR(T9/S9,""))</f>
        <v>0.09</v>
      </c>
      <c r="V9" s="9" t="s">
        <v>14</v>
      </c>
      <c r="W9" s="15" t="str">
        <f t="shared" si="6"/>
        <v>Critical</v>
      </c>
      <c r="X9" s="16">
        <f>IF(A9="","",IF(E9&lt;Thresholds!$C$4,1,0)+IF(J9&lt;Thresholds!$C$5,1,0)+IF(M9&lt;Thresholds!$C$6,1,0)+IF(O9&lt;Thresholds!$C$7,1,0)+IF(R9&gt;Thresholds!$C$8,1,0)+IF(U9="",0,IF(U9&lt;Thresholds!$C$9,1,0)))</f>
        <v>4</v>
      </c>
      <c r="Y9" s="16">
        <f>IF(A9="","",IF(AND(E9&gt;=Thresholds!$C$4,E9&lt;Thresholds!$B$4),1,0)+IF(AND(J9&gt;=Thresholds!$C$5,J9&lt;Thresholds!$B$5),1,0)+IF(AND(M9&gt;=Thresholds!$C$6,M9&lt;Thresholds!$B$6),1,0)+IF(AND(O9&gt;=Thresholds!$C$7,O9&lt;Thresholds!$B$7),1,0)+IF(AND(R9&gt;Thresholds!$B$8,R9&lt;=Thresholds!$C$8),1,0)+IF(U9="",0,IF(AND(U9&gt;=Thresholds!$C$9,U9&lt;Thresholds!$B$9),1,0)))</f>
        <v>2</v>
      </c>
      <c r="Z9" s="16">
        <f t="shared" si="7"/>
        <v>10</v>
      </c>
      <c r="AA9" s="9"/>
    </row>
    <row r="10" spans="1:30" x14ac:dyDescent="0.3">
      <c r="A10" s="9" t="s">
        <v>64</v>
      </c>
      <c r="B10" s="9" t="s">
        <v>60</v>
      </c>
      <c r="C10" s="10">
        <v>515</v>
      </c>
      <c r="D10" s="10">
        <v>519</v>
      </c>
      <c r="E10" s="11">
        <f t="shared" si="0"/>
        <v>1.007766990291262</v>
      </c>
      <c r="F10" s="12">
        <v>6480000</v>
      </c>
      <c r="G10" s="12">
        <v>6545000</v>
      </c>
      <c r="H10" s="12">
        <v>6350000</v>
      </c>
      <c r="I10" s="12">
        <v>6360000</v>
      </c>
      <c r="J10" s="11">
        <f t="shared" si="1"/>
        <v>2.8265851795263561E-2</v>
      </c>
      <c r="K10" s="12">
        <v>990000</v>
      </c>
      <c r="L10" s="13">
        <f t="shared" si="2"/>
        <v>17424.657534246577</v>
      </c>
      <c r="M10" s="14">
        <f t="shared" si="3"/>
        <v>56.816037735849051</v>
      </c>
      <c r="N10" s="12">
        <v>525000</v>
      </c>
      <c r="O10" s="11">
        <f t="shared" si="4"/>
        <v>8.254716981132075E-2</v>
      </c>
      <c r="P10" s="12">
        <v>4620000</v>
      </c>
      <c r="Q10" s="12">
        <v>4580000</v>
      </c>
      <c r="R10" s="11">
        <f t="shared" si="5"/>
        <v>0.9913419913419913</v>
      </c>
      <c r="S10" s="12">
        <v>3500000</v>
      </c>
      <c r="T10" s="12">
        <v>735000</v>
      </c>
      <c r="U10" s="11">
        <f>IF(A10="","",IFERROR(T10/S10,""))</f>
        <v>0.21</v>
      </c>
      <c r="V10" s="9" t="s">
        <v>23</v>
      </c>
      <c r="W10" s="15" t="str">
        <f t="shared" si="6"/>
        <v>Watch</v>
      </c>
      <c r="X10" s="16">
        <f>IF(A10="","",IF(E10&lt;Thresholds!$C$4,1,0)+IF(J10&lt;Thresholds!$C$5,1,0)+IF(M10&lt;Thresholds!$C$6,1,0)+IF(O10&lt;Thresholds!$C$7,1,0)+IF(R10&gt;Thresholds!$C$8,1,0)+IF(U10="",0,IF(U10&lt;Thresholds!$C$9,1,0)))</f>
        <v>1</v>
      </c>
      <c r="Y10" s="16">
        <f>IF(A10="","",IF(AND(E10&gt;=Thresholds!$C$4,E10&lt;Thresholds!$B$4),1,0)+IF(AND(J10&gt;=Thresholds!$C$5,J10&lt;Thresholds!$B$5),1,0)+IF(AND(M10&gt;=Thresholds!$C$6,M10&lt;Thresholds!$B$6),1,0)+IF(AND(O10&gt;=Thresholds!$C$7,O10&lt;Thresholds!$B$7),1,0)+IF(AND(R10&gt;Thresholds!$B$8,R10&lt;=Thresholds!$C$8),1,0)+IF(U10="",0,IF(AND(U10&gt;=Thresholds!$C$9,U10&lt;Thresholds!$B$9),1,0)))</f>
        <v>1</v>
      </c>
      <c r="Z10" s="16">
        <f t="shared" si="7"/>
        <v>3</v>
      </c>
      <c r="AA10" s="9"/>
    </row>
    <row r="11" spans="1:30" x14ac:dyDescent="0.3">
      <c r="A11" s="9" t="s">
        <v>65</v>
      </c>
      <c r="B11" s="9" t="s">
        <v>57</v>
      </c>
      <c r="C11" s="10">
        <v>430</v>
      </c>
      <c r="D11" s="10">
        <v>410</v>
      </c>
      <c r="E11" s="11">
        <f t="shared" si="0"/>
        <v>0.95348837209302328</v>
      </c>
      <c r="F11" s="12">
        <v>5150000</v>
      </c>
      <c r="G11" s="12">
        <v>5005000</v>
      </c>
      <c r="H11" s="12">
        <v>5200000</v>
      </c>
      <c r="I11" s="12">
        <v>5250000</v>
      </c>
      <c r="J11" s="11">
        <f t="shared" si="1"/>
        <v>-4.8951048951048952E-2</v>
      </c>
      <c r="K11" s="12">
        <v>480000</v>
      </c>
      <c r="L11" s="13">
        <f t="shared" si="2"/>
        <v>14383.561643835616</v>
      </c>
      <c r="M11" s="14">
        <f t="shared" si="3"/>
        <v>33.371428571428574</v>
      </c>
      <c r="N11" s="12">
        <v>255000</v>
      </c>
      <c r="O11" s="11">
        <f t="shared" si="4"/>
        <v>4.8571428571428571E-2</v>
      </c>
      <c r="P11" s="12">
        <v>3800000</v>
      </c>
      <c r="Q11" s="12">
        <v>3880000</v>
      </c>
      <c r="R11" s="11">
        <f t="shared" si="5"/>
        <v>1.0210526315789474</v>
      </c>
      <c r="S11" s="12">
        <v>2300000</v>
      </c>
      <c r="T11" s="12">
        <v>299000</v>
      </c>
      <c r="U11" s="11">
        <f>IF(A11="","",IFERROR(T11/S11,""))</f>
        <v>0.13</v>
      </c>
      <c r="V11" s="9" t="s">
        <v>22</v>
      </c>
      <c r="W11" s="15" t="str">
        <f t="shared" si="6"/>
        <v>Critical</v>
      </c>
      <c r="X11" s="16">
        <f>IF(A11="","",IF(E11&lt;Thresholds!$C$4,1,0)+IF(J11&lt;Thresholds!$C$5,1,0)+IF(M11&lt;Thresholds!$C$6,1,0)+IF(O11&lt;Thresholds!$C$7,1,0)+IF(R11&gt;Thresholds!$C$8,1,0)+IF(U11="",0,IF(U11&lt;Thresholds!$C$9,1,0)))</f>
        <v>4</v>
      </c>
      <c r="Y11" s="16">
        <f>IF(A11="","",IF(AND(E11&gt;=Thresholds!$C$4,E11&lt;Thresholds!$B$4),1,0)+IF(AND(J11&gt;=Thresholds!$C$5,J11&lt;Thresholds!$B$5),1,0)+IF(AND(M11&gt;=Thresholds!$C$6,M11&lt;Thresholds!$B$6),1,0)+IF(AND(O11&gt;=Thresholds!$C$7,O11&lt;Thresholds!$B$7),1,0)+IF(AND(R11&gt;Thresholds!$B$8,R11&lt;=Thresholds!$C$8),1,0)+IF(U11="",0,IF(AND(U11&gt;=Thresholds!$C$9,U11&lt;Thresholds!$B$9),1,0)))</f>
        <v>1</v>
      </c>
      <c r="Z11" s="16">
        <f t="shared" si="7"/>
        <v>9</v>
      </c>
      <c r="AA11" s="9"/>
    </row>
    <row r="12" spans="1:30" x14ac:dyDescent="0.3">
      <c r="A12" s="9" t="s">
        <v>66</v>
      </c>
      <c r="B12" s="9" t="s">
        <v>54</v>
      </c>
      <c r="C12" s="10">
        <v>380</v>
      </c>
      <c r="D12" s="10">
        <v>383</v>
      </c>
      <c r="E12" s="11">
        <f t="shared" si="0"/>
        <v>1.0078947368421052</v>
      </c>
      <c r="F12" s="12">
        <v>4610000</v>
      </c>
      <c r="G12" s="12">
        <v>4655000</v>
      </c>
      <c r="H12" s="12">
        <v>4580000</v>
      </c>
      <c r="I12" s="12">
        <v>4590000</v>
      </c>
      <c r="J12" s="11">
        <f t="shared" si="1"/>
        <v>1.3963480128893663E-2</v>
      </c>
      <c r="K12" s="12">
        <v>770000</v>
      </c>
      <c r="L12" s="13">
        <f t="shared" si="2"/>
        <v>12575.342465753425</v>
      </c>
      <c r="M12" s="14">
        <f t="shared" si="3"/>
        <v>61.230936819172108</v>
      </c>
      <c r="N12" s="12">
        <v>440000</v>
      </c>
      <c r="O12" s="11">
        <f t="shared" si="4"/>
        <v>9.586056644880174E-2</v>
      </c>
      <c r="P12" s="12">
        <v>3310000</v>
      </c>
      <c r="Q12" s="12">
        <v>3290000</v>
      </c>
      <c r="R12" s="11">
        <f t="shared" si="5"/>
        <v>0.9939577039274925</v>
      </c>
      <c r="S12" s="12">
        <v>2900000</v>
      </c>
      <c r="T12" s="12">
        <v>696000</v>
      </c>
      <c r="U12" s="11">
        <f>IF(A12="","",IFERROR(T12/S12,""))</f>
        <v>0.24</v>
      </c>
      <c r="V12" s="9" t="s">
        <v>23</v>
      </c>
      <c r="W12" s="15" t="str">
        <f t="shared" si="6"/>
        <v>Watch</v>
      </c>
      <c r="X12" s="16">
        <f>IF(A12="","",IF(E12&lt;Thresholds!$C$4,1,0)+IF(J12&lt;Thresholds!$C$5,1,0)+IF(M12&lt;Thresholds!$C$6,1,0)+IF(O12&lt;Thresholds!$C$7,1,0)+IF(R12&gt;Thresholds!$C$8,1,0)+IF(U12="",0,IF(U12&lt;Thresholds!$C$9,1,0)))</f>
        <v>1</v>
      </c>
      <c r="Y12" s="16">
        <f>IF(A12="","",IF(AND(E12&gt;=Thresholds!$C$4,E12&lt;Thresholds!$B$4),1,0)+IF(AND(J12&gt;=Thresholds!$C$5,J12&lt;Thresholds!$B$5),1,0)+IF(AND(M12&gt;=Thresholds!$C$6,M12&lt;Thresholds!$B$6),1,0)+IF(AND(O12&gt;=Thresholds!$C$7,O12&lt;Thresholds!$B$7),1,0)+IF(AND(R12&gt;Thresholds!$B$8,R12&lt;=Thresholds!$C$8),1,0)+IF(U12="",0,IF(AND(U12&gt;=Thresholds!$C$9,U12&lt;Thresholds!$B$9),1,0)))</f>
        <v>1</v>
      </c>
      <c r="Z12" s="16">
        <f t="shared" si="7"/>
        <v>3</v>
      </c>
      <c r="AA12" s="9"/>
    </row>
    <row r="13" spans="1:30" x14ac:dyDescent="0.3">
      <c r="A13" s="9"/>
      <c r="B13" s="9"/>
      <c r="C13" s="10"/>
      <c r="D13" s="10"/>
      <c r="E13" s="11" t="str">
        <f t="shared" si="0"/>
        <v/>
      </c>
      <c r="F13" s="12"/>
      <c r="G13" s="12"/>
      <c r="H13" s="12"/>
      <c r="I13" s="12"/>
      <c r="J13" s="11" t="str">
        <f t="shared" si="1"/>
        <v/>
      </c>
      <c r="K13" s="12"/>
      <c r="L13" s="13">
        <f t="shared" si="2"/>
        <v>0</v>
      </c>
      <c r="M13" s="14" t="str">
        <f t="shared" si="3"/>
        <v/>
      </c>
      <c r="N13" s="12"/>
      <c r="O13" s="11" t="str">
        <f t="shared" si="4"/>
        <v/>
      </c>
      <c r="P13" s="12"/>
      <c r="Q13" s="12"/>
      <c r="R13" s="11" t="str">
        <f t="shared" si="5"/>
        <v/>
      </c>
      <c r="S13" s="11"/>
      <c r="T13" s="11"/>
      <c r="U13" s="11" t="str">
        <f t="shared" ref="U13:U44" si="8">IF(A13="","",IFERROR(T13/S13,""))</f>
        <v/>
      </c>
      <c r="V13" s="9"/>
      <c r="W13" s="15" t="str">
        <f t="shared" si="6"/>
        <v/>
      </c>
      <c r="X13" s="16" t="str">
        <f>IF(A13="","",IF(E13&lt;Thresholds!$C$4,1,0)+IF(J13&lt;Thresholds!$C$5,1,0)+IF(M13&lt;Thresholds!$C$6,1,0)+IF(O13&lt;Thresholds!$C$7,1,0)+IF(R13&gt;Thresholds!$C$8,1,0)+IF(AD13="",0,IF(AD13&lt;Thresholds!$C$9,1,0)))</f>
        <v/>
      </c>
      <c r="Y13" s="16" t="str">
        <f>IF(A13="","",IF(AND(E13&gt;=Thresholds!$C$4,E13&lt;Thresholds!$B$4),1,0)+IF(AND(J13&gt;=Thresholds!$C$5,J13&lt;Thresholds!$B$5),1,0)+IF(AND(M13&gt;=Thresholds!$C$6,M13&lt;Thresholds!$B$6),1,0)+IF(AND(O13&gt;=Thresholds!$C$7,O13&lt;Thresholds!$B$7),1,0)+IF(AND(R13&gt;Thresholds!$B$8,R13&lt;=Thresholds!$C$8),1,0)+IF(AD13="",0,IF(AND(AD13&gt;=Thresholds!$C$9,AD13&lt;Thresholds!$B$9),1,0)))</f>
        <v/>
      </c>
      <c r="Z13" s="16" t="str">
        <f t="shared" si="7"/>
        <v/>
      </c>
      <c r="AA13" s="9"/>
      <c r="AB13" s="31"/>
      <c r="AC13" s="31"/>
      <c r="AD13" s="31" t="str">
        <f t="shared" ref="AD5:AD44" si="9">IF(A13="","",IFERROR(AC13/AB13,""))</f>
        <v/>
      </c>
    </row>
    <row r="14" spans="1:30" x14ac:dyDescent="0.3">
      <c r="A14" s="9"/>
      <c r="B14" s="9"/>
      <c r="C14" s="10"/>
      <c r="D14" s="10"/>
      <c r="E14" s="11" t="str">
        <f t="shared" si="0"/>
        <v/>
      </c>
      <c r="F14" s="12"/>
      <c r="G14" s="12"/>
      <c r="H14" s="12"/>
      <c r="I14" s="12"/>
      <c r="J14" s="11" t="str">
        <f t="shared" si="1"/>
        <v/>
      </c>
      <c r="K14" s="12"/>
      <c r="L14" s="13">
        <f t="shared" si="2"/>
        <v>0</v>
      </c>
      <c r="M14" s="14" t="str">
        <f t="shared" si="3"/>
        <v/>
      </c>
      <c r="N14" s="12"/>
      <c r="O14" s="11" t="str">
        <f t="shared" si="4"/>
        <v/>
      </c>
      <c r="P14" s="12"/>
      <c r="Q14" s="12"/>
      <c r="R14" s="11" t="str">
        <f t="shared" si="5"/>
        <v/>
      </c>
      <c r="S14" s="11"/>
      <c r="T14" s="11"/>
      <c r="U14" s="11" t="str">
        <f t="shared" si="8"/>
        <v/>
      </c>
      <c r="V14" s="9"/>
      <c r="W14" s="15" t="str">
        <f t="shared" si="6"/>
        <v/>
      </c>
      <c r="X14" s="16" t="str">
        <f>IF(A14="","",IF(E14&lt;Thresholds!$C$4,1,0)+IF(J14&lt;Thresholds!$C$5,1,0)+IF(M14&lt;Thresholds!$C$6,1,0)+IF(O14&lt;Thresholds!$C$7,1,0)+IF(R14&gt;Thresholds!$C$8,1,0)+IF(AD14="",0,IF(AD14&lt;Thresholds!$C$9,1,0)))</f>
        <v/>
      </c>
      <c r="Y14" s="16" t="str">
        <f>IF(A14="","",IF(AND(E14&gt;=Thresholds!$C$4,E14&lt;Thresholds!$B$4),1,0)+IF(AND(J14&gt;=Thresholds!$C$5,J14&lt;Thresholds!$B$5),1,0)+IF(AND(M14&gt;=Thresholds!$C$6,M14&lt;Thresholds!$B$6),1,0)+IF(AND(O14&gt;=Thresholds!$C$7,O14&lt;Thresholds!$B$7),1,0)+IF(AND(R14&gt;Thresholds!$B$8,R14&lt;=Thresholds!$C$8),1,0)+IF(AD14="",0,IF(AND(AD14&gt;=Thresholds!$C$9,AD14&lt;Thresholds!$B$9),1,0)))</f>
        <v/>
      </c>
      <c r="Z14" s="16" t="str">
        <f t="shared" si="7"/>
        <v/>
      </c>
      <c r="AA14" s="9"/>
      <c r="AB14" s="31"/>
      <c r="AC14" s="31"/>
      <c r="AD14" s="31" t="str">
        <f t="shared" si="9"/>
        <v/>
      </c>
    </row>
    <row r="15" spans="1:30" x14ac:dyDescent="0.3">
      <c r="A15" s="9"/>
      <c r="B15" s="9"/>
      <c r="C15" s="10"/>
      <c r="D15" s="10"/>
      <c r="E15" s="11" t="str">
        <f t="shared" si="0"/>
        <v/>
      </c>
      <c r="F15" s="12"/>
      <c r="G15" s="12"/>
      <c r="H15" s="12"/>
      <c r="I15" s="12"/>
      <c r="J15" s="11" t="str">
        <f t="shared" si="1"/>
        <v/>
      </c>
      <c r="K15" s="12"/>
      <c r="L15" s="13">
        <f t="shared" si="2"/>
        <v>0</v>
      </c>
      <c r="M15" s="14" t="str">
        <f t="shared" si="3"/>
        <v/>
      </c>
      <c r="N15" s="12"/>
      <c r="O15" s="11" t="str">
        <f t="shared" si="4"/>
        <v/>
      </c>
      <c r="P15" s="12"/>
      <c r="Q15" s="12"/>
      <c r="R15" s="11" t="str">
        <f t="shared" si="5"/>
        <v/>
      </c>
      <c r="S15" s="11"/>
      <c r="T15" s="11"/>
      <c r="U15" s="11" t="str">
        <f t="shared" si="8"/>
        <v/>
      </c>
      <c r="V15" s="9"/>
      <c r="W15" s="15" t="str">
        <f t="shared" si="6"/>
        <v/>
      </c>
      <c r="X15" s="16" t="str">
        <f>IF(A15="","",IF(E15&lt;Thresholds!$C$4,1,0)+IF(J15&lt;Thresholds!$C$5,1,0)+IF(M15&lt;Thresholds!$C$6,1,0)+IF(O15&lt;Thresholds!$C$7,1,0)+IF(R15&gt;Thresholds!$C$8,1,0)+IF(AD15="",0,IF(AD15&lt;Thresholds!$C$9,1,0)))</f>
        <v/>
      </c>
      <c r="Y15" s="16" t="str">
        <f>IF(A15="","",IF(AND(E15&gt;=Thresholds!$C$4,E15&lt;Thresholds!$B$4),1,0)+IF(AND(J15&gt;=Thresholds!$C$5,J15&lt;Thresholds!$B$5),1,0)+IF(AND(M15&gt;=Thresholds!$C$6,M15&lt;Thresholds!$B$6),1,0)+IF(AND(O15&gt;=Thresholds!$C$7,O15&lt;Thresholds!$B$7),1,0)+IF(AND(R15&gt;Thresholds!$B$8,R15&lt;=Thresholds!$C$8),1,0)+IF(AD15="",0,IF(AND(AD15&gt;=Thresholds!$C$9,AD15&lt;Thresholds!$B$9),1,0)))</f>
        <v/>
      </c>
      <c r="Z15" s="16" t="str">
        <f t="shared" si="7"/>
        <v/>
      </c>
      <c r="AA15" s="9"/>
      <c r="AB15" s="31"/>
      <c r="AC15" s="31"/>
      <c r="AD15" s="31" t="str">
        <f t="shared" si="9"/>
        <v/>
      </c>
    </row>
    <row r="16" spans="1:30" x14ac:dyDescent="0.3">
      <c r="A16" s="9"/>
      <c r="B16" s="9"/>
      <c r="C16" s="10"/>
      <c r="D16" s="10"/>
      <c r="E16" s="11" t="str">
        <f t="shared" si="0"/>
        <v/>
      </c>
      <c r="F16" s="12"/>
      <c r="G16" s="12"/>
      <c r="H16" s="12"/>
      <c r="I16" s="12"/>
      <c r="J16" s="11" t="str">
        <f t="shared" si="1"/>
        <v/>
      </c>
      <c r="K16" s="12"/>
      <c r="L16" s="13">
        <f t="shared" si="2"/>
        <v>0</v>
      </c>
      <c r="M16" s="14" t="str">
        <f t="shared" si="3"/>
        <v/>
      </c>
      <c r="N16" s="12"/>
      <c r="O16" s="11" t="str">
        <f t="shared" si="4"/>
        <v/>
      </c>
      <c r="P16" s="12"/>
      <c r="Q16" s="12"/>
      <c r="R16" s="11" t="str">
        <f t="shared" si="5"/>
        <v/>
      </c>
      <c r="S16" s="11"/>
      <c r="T16" s="11"/>
      <c r="U16" s="11" t="str">
        <f t="shared" si="8"/>
        <v/>
      </c>
      <c r="V16" s="9"/>
      <c r="W16" s="15" t="str">
        <f t="shared" si="6"/>
        <v/>
      </c>
      <c r="X16" s="16" t="str">
        <f>IF(A16="","",IF(E16&lt;Thresholds!$C$4,1,0)+IF(J16&lt;Thresholds!$C$5,1,0)+IF(M16&lt;Thresholds!$C$6,1,0)+IF(O16&lt;Thresholds!$C$7,1,0)+IF(R16&gt;Thresholds!$C$8,1,0)+IF(AD16="",0,IF(AD16&lt;Thresholds!$C$9,1,0)))</f>
        <v/>
      </c>
      <c r="Y16" s="16" t="str">
        <f>IF(A16="","",IF(AND(E16&gt;=Thresholds!$C$4,E16&lt;Thresholds!$B$4),1,0)+IF(AND(J16&gt;=Thresholds!$C$5,J16&lt;Thresholds!$B$5),1,0)+IF(AND(M16&gt;=Thresholds!$C$6,M16&lt;Thresholds!$B$6),1,0)+IF(AND(O16&gt;=Thresholds!$C$7,O16&lt;Thresholds!$B$7),1,0)+IF(AND(R16&gt;Thresholds!$B$8,R16&lt;=Thresholds!$C$8),1,0)+IF(AD16="",0,IF(AND(AD16&gt;=Thresholds!$C$9,AD16&lt;Thresholds!$B$9),1,0)))</f>
        <v/>
      </c>
      <c r="Z16" s="16" t="str">
        <f t="shared" si="7"/>
        <v/>
      </c>
      <c r="AA16" s="9"/>
      <c r="AB16" s="31"/>
      <c r="AC16" s="31"/>
      <c r="AD16" s="31" t="str">
        <f t="shared" si="9"/>
        <v/>
      </c>
    </row>
    <row r="17" spans="1:30" x14ac:dyDescent="0.3">
      <c r="A17" s="9"/>
      <c r="B17" s="9"/>
      <c r="C17" s="10"/>
      <c r="D17" s="10"/>
      <c r="E17" s="11" t="str">
        <f t="shared" si="0"/>
        <v/>
      </c>
      <c r="F17" s="12"/>
      <c r="G17" s="12"/>
      <c r="H17" s="12"/>
      <c r="I17" s="12"/>
      <c r="J17" s="11" t="str">
        <f t="shared" si="1"/>
        <v/>
      </c>
      <c r="K17" s="12"/>
      <c r="L17" s="13">
        <f t="shared" si="2"/>
        <v>0</v>
      </c>
      <c r="M17" s="14" t="str">
        <f t="shared" si="3"/>
        <v/>
      </c>
      <c r="N17" s="12"/>
      <c r="O17" s="11" t="str">
        <f t="shared" si="4"/>
        <v/>
      </c>
      <c r="P17" s="12"/>
      <c r="Q17" s="12"/>
      <c r="R17" s="11" t="str">
        <f t="shared" si="5"/>
        <v/>
      </c>
      <c r="S17" s="11"/>
      <c r="T17" s="11"/>
      <c r="U17" s="11" t="str">
        <f t="shared" si="8"/>
        <v/>
      </c>
      <c r="V17" s="9"/>
      <c r="W17" s="15" t="str">
        <f t="shared" si="6"/>
        <v/>
      </c>
      <c r="X17" s="16" t="str">
        <f>IF(A17="","",IF(E17&lt;Thresholds!$C$4,1,0)+IF(J17&lt;Thresholds!$C$5,1,0)+IF(M17&lt;Thresholds!$C$6,1,0)+IF(O17&lt;Thresholds!$C$7,1,0)+IF(R17&gt;Thresholds!$C$8,1,0)+IF(AD17="",0,IF(AD17&lt;Thresholds!$C$9,1,0)))</f>
        <v/>
      </c>
      <c r="Y17" s="16" t="str">
        <f>IF(A17="","",IF(AND(E17&gt;=Thresholds!$C$4,E17&lt;Thresholds!$B$4),1,0)+IF(AND(J17&gt;=Thresholds!$C$5,J17&lt;Thresholds!$B$5),1,0)+IF(AND(M17&gt;=Thresholds!$C$6,M17&lt;Thresholds!$B$6),1,0)+IF(AND(O17&gt;=Thresholds!$C$7,O17&lt;Thresholds!$B$7),1,0)+IF(AND(R17&gt;Thresholds!$B$8,R17&lt;=Thresholds!$C$8),1,0)+IF(AD17="",0,IF(AND(AD17&gt;=Thresholds!$C$9,AD17&lt;Thresholds!$B$9),1,0)))</f>
        <v/>
      </c>
      <c r="Z17" s="16" t="str">
        <f t="shared" si="7"/>
        <v/>
      </c>
      <c r="AA17" s="9"/>
      <c r="AB17" s="31"/>
      <c r="AC17" s="31"/>
      <c r="AD17" s="31" t="str">
        <f t="shared" si="9"/>
        <v/>
      </c>
    </row>
    <row r="18" spans="1:30" x14ac:dyDescent="0.3">
      <c r="A18" s="9"/>
      <c r="B18" s="9"/>
      <c r="C18" s="10"/>
      <c r="D18" s="10"/>
      <c r="E18" s="11" t="str">
        <f t="shared" si="0"/>
        <v/>
      </c>
      <c r="F18" s="12"/>
      <c r="G18" s="12"/>
      <c r="H18" s="12"/>
      <c r="I18" s="12"/>
      <c r="J18" s="11" t="str">
        <f t="shared" si="1"/>
        <v/>
      </c>
      <c r="K18" s="12"/>
      <c r="L18" s="13">
        <f t="shared" si="2"/>
        <v>0</v>
      </c>
      <c r="M18" s="14" t="str">
        <f t="shared" si="3"/>
        <v/>
      </c>
      <c r="N18" s="12"/>
      <c r="O18" s="11" t="str">
        <f t="shared" si="4"/>
        <v/>
      </c>
      <c r="P18" s="12"/>
      <c r="Q18" s="12"/>
      <c r="R18" s="11" t="str">
        <f t="shared" si="5"/>
        <v/>
      </c>
      <c r="S18" s="11"/>
      <c r="T18" s="11"/>
      <c r="U18" s="11" t="str">
        <f t="shared" si="8"/>
        <v/>
      </c>
      <c r="V18" s="9"/>
      <c r="W18" s="15" t="str">
        <f t="shared" si="6"/>
        <v/>
      </c>
      <c r="X18" s="16" t="str">
        <f>IF(A18="","",IF(E18&lt;Thresholds!$C$4,1,0)+IF(J18&lt;Thresholds!$C$5,1,0)+IF(M18&lt;Thresholds!$C$6,1,0)+IF(O18&lt;Thresholds!$C$7,1,0)+IF(R18&gt;Thresholds!$C$8,1,0)+IF(AD18="",0,IF(AD18&lt;Thresholds!$C$9,1,0)))</f>
        <v/>
      </c>
      <c r="Y18" s="16" t="str">
        <f>IF(A18="","",IF(AND(E18&gt;=Thresholds!$C$4,E18&lt;Thresholds!$B$4),1,0)+IF(AND(J18&gt;=Thresholds!$C$5,J18&lt;Thresholds!$B$5),1,0)+IF(AND(M18&gt;=Thresholds!$C$6,M18&lt;Thresholds!$B$6),1,0)+IF(AND(O18&gt;=Thresholds!$C$7,O18&lt;Thresholds!$B$7),1,0)+IF(AND(R18&gt;Thresholds!$B$8,R18&lt;=Thresholds!$C$8),1,0)+IF(AD18="",0,IF(AND(AD18&gt;=Thresholds!$C$9,AD18&lt;Thresholds!$B$9),1,0)))</f>
        <v/>
      </c>
      <c r="Z18" s="16" t="str">
        <f t="shared" si="7"/>
        <v/>
      </c>
      <c r="AA18" s="9"/>
      <c r="AB18" s="31"/>
      <c r="AC18" s="31"/>
      <c r="AD18" s="31" t="str">
        <f t="shared" si="9"/>
        <v/>
      </c>
    </row>
    <row r="19" spans="1:30" x14ac:dyDescent="0.3">
      <c r="A19" s="9"/>
      <c r="B19" s="9"/>
      <c r="C19" s="10"/>
      <c r="D19" s="10"/>
      <c r="E19" s="11" t="str">
        <f t="shared" si="0"/>
        <v/>
      </c>
      <c r="F19" s="12"/>
      <c r="G19" s="12"/>
      <c r="H19" s="12"/>
      <c r="I19" s="12"/>
      <c r="J19" s="11" t="str">
        <f t="shared" si="1"/>
        <v/>
      </c>
      <c r="K19" s="12"/>
      <c r="L19" s="13">
        <f t="shared" si="2"/>
        <v>0</v>
      </c>
      <c r="M19" s="14" t="str">
        <f t="shared" si="3"/>
        <v/>
      </c>
      <c r="N19" s="12"/>
      <c r="O19" s="11" t="str">
        <f t="shared" si="4"/>
        <v/>
      </c>
      <c r="P19" s="12"/>
      <c r="Q19" s="12"/>
      <c r="R19" s="11" t="str">
        <f t="shared" si="5"/>
        <v/>
      </c>
      <c r="S19" s="11"/>
      <c r="T19" s="11"/>
      <c r="U19" s="11" t="str">
        <f t="shared" si="8"/>
        <v/>
      </c>
      <c r="V19" s="9"/>
      <c r="W19" s="15" t="str">
        <f t="shared" si="6"/>
        <v/>
      </c>
      <c r="X19" s="16" t="str">
        <f>IF(A19="","",IF(E19&lt;Thresholds!$C$4,1,0)+IF(J19&lt;Thresholds!$C$5,1,0)+IF(M19&lt;Thresholds!$C$6,1,0)+IF(O19&lt;Thresholds!$C$7,1,0)+IF(R19&gt;Thresholds!$C$8,1,0)+IF(AD19="",0,IF(AD19&lt;Thresholds!$C$9,1,0)))</f>
        <v/>
      </c>
      <c r="Y19" s="16" t="str">
        <f>IF(A19="","",IF(AND(E19&gt;=Thresholds!$C$4,E19&lt;Thresholds!$B$4),1,0)+IF(AND(J19&gt;=Thresholds!$C$5,J19&lt;Thresholds!$B$5),1,0)+IF(AND(M19&gt;=Thresholds!$C$6,M19&lt;Thresholds!$B$6),1,0)+IF(AND(O19&gt;=Thresholds!$C$7,O19&lt;Thresholds!$B$7),1,0)+IF(AND(R19&gt;Thresholds!$B$8,R19&lt;=Thresholds!$C$8),1,0)+IF(AD19="",0,IF(AND(AD19&gt;=Thresholds!$C$9,AD19&lt;Thresholds!$B$9),1,0)))</f>
        <v/>
      </c>
      <c r="Z19" s="16" t="str">
        <f t="shared" si="7"/>
        <v/>
      </c>
      <c r="AA19" s="9"/>
      <c r="AB19" s="31"/>
      <c r="AC19" s="31"/>
      <c r="AD19" s="31" t="str">
        <f t="shared" si="9"/>
        <v/>
      </c>
    </row>
    <row r="20" spans="1:30" x14ac:dyDescent="0.3">
      <c r="A20" s="9"/>
      <c r="B20" s="9"/>
      <c r="C20" s="10"/>
      <c r="D20" s="10"/>
      <c r="E20" s="11" t="str">
        <f t="shared" si="0"/>
        <v/>
      </c>
      <c r="F20" s="12"/>
      <c r="G20" s="12"/>
      <c r="H20" s="12"/>
      <c r="I20" s="12"/>
      <c r="J20" s="11" t="str">
        <f t="shared" si="1"/>
        <v/>
      </c>
      <c r="K20" s="12"/>
      <c r="L20" s="13">
        <f t="shared" si="2"/>
        <v>0</v>
      </c>
      <c r="M20" s="14" t="str">
        <f t="shared" si="3"/>
        <v/>
      </c>
      <c r="N20" s="12"/>
      <c r="O20" s="11" t="str">
        <f t="shared" si="4"/>
        <v/>
      </c>
      <c r="P20" s="12"/>
      <c r="Q20" s="12"/>
      <c r="R20" s="11" t="str">
        <f t="shared" si="5"/>
        <v/>
      </c>
      <c r="S20" s="11"/>
      <c r="T20" s="11"/>
      <c r="U20" s="11" t="str">
        <f t="shared" si="8"/>
        <v/>
      </c>
      <c r="V20" s="9"/>
      <c r="W20" s="15" t="str">
        <f t="shared" si="6"/>
        <v/>
      </c>
      <c r="X20" s="16" t="str">
        <f>IF(A20="","",IF(E20&lt;Thresholds!$C$4,1,0)+IF(J20&lt;Thresholds!$C$5,1,0)+IF(M20&lt;Thresholds!$C$6,1,0)+IF(O20&lt;Thresholds!$C$7,1,0)+IF(R20&gt;Thresholds!$C$8,1,0)+IF(AD20="",0,IF(AD20&lt;Thresholds!$C$9,1,0)))</f>
        <v/>
      </c>
      <c r="Y20" s="16" t="str">
        <f>IF(A20="","",IF(AND(E20&gt;=Thresholds!$C$4,E20&lt;Thresholds!$B$4),1,0)+IF(AND(J20&gt;=Thresholds!$C$5,J20&lt;Thresholds!$B$5),1,0)+IF(AND(M20&gt;=Thresholds!$C$6,M20&lt;Thresholds!$B$6),1,0)+IF(AND(O20&gt;=Thresholds!$C$7,O20&lt;Thresholds!$B$7),1,0)+IF(AND(R20&gt;Thresholds!$B$8,R20&lt;=Thresholds!$C$8),1,0)+IF(AD20="",0,IF(AND(AD20&gt;=Thresholds!$C$9,AD20&lt;Thresholds!$B$9),1,0)))</f>
        <v/>
      </c>
      <c r="Z20" s="16" t="str">
        <f t="shared" si="7"/>
        <v/>
      </c>
      <c r="AA20" s="9"/>
      <c r="AB20" s="31"/>
      <c r="AC20" s="31"/>
      <c r="AD20" s="31" t="str">
        <f t="shared" si="9"/>
        <v/>
      </c>
    </row>
    <row r="21" spans="1:30" x14ac:dyDescent="0.3">
      <c r="A21" s="9"/>
      <c r="B21" s="9"/>
      <c r="C21" s="10"/>
      <c r="D21" s="10"/>
      <c r="E21" s="11" t="str">
        <f t="shared" si="0"/>
        <v/>
      </c>
      <c r="F21" s="12"/>
      <c r="G21" s="12"/>
      <c r="H21" s="12"/>
      <c r="I21" s="12"/>
      <c r="J21" s="11" t="str">
        <f t="shared" si="1"/>
        <v/>
      </c>
      <c r="K21" s="12"/>
      <c r="L21" s="13">
        <f t="shared" si="2"/>
        <v>0</v>
      </c>
      <c r="M21" s="14" t="str">
        <f t="shared" si="3"/>
        <v/>
      </c>
      <c r="N21" s="12"/>
      <c r="O21" s="11" t="str">
        <f t="shared" si="4"/>
        <v/>
      </c>
      <c r="P21" s="12"/>
      <c r="Q21" s="12"/>
      <c r="R21" s="11" t="str">
        <f t="shared" si="5"/>
        <v/>
      </c>
      <c r="S21" s="11"/>
      <c r="T21" s="11"/>
      <c r="U21" s="11" t="str">
        <f t="shared" si="8"/>
        <v/>
      </c>
      <c r="V21" s="9"/>
      <c r="W21" s="15" t="str">
        <f t="shared" si="6"/>
        <v/>
      </c>
      <c r="X21" s="16" t="str">
        <f>IF(A21="","",IF(E21&lt;Thresholds!$C$4,1,0)+IF(J21&lt;Thresholds!$C$5,1,0)+IF(M21&lt;Thresholds!$C$6,1,0)+IF(O21&lt;Thresholds!$C$7,1,0)+IF(R21&gt;Thresholds!$C$8,1,0)+IF(AD21="",0,IF(AD21&lt;Thresholds!$C$9,1,0)))</f>
        <v/>
      </c>
      <c r="Y21" s="16" t="str">
        <f>IF(A21="","",IF(AND(E21&gt;=Thresholds!$C$4,E21&lt;Thresholds!$B$4),1,0)+IF(AND(J21&gt;=Thresholds!$C$5,J21&lt;Thresholds!$B$5),1,0)+IF(AND(M21&gt;=Thresholds!$C$6,M21&lt;Thresholds!$B$6),1,0)+IF(AND(O21&gt;=Thresholds!$C$7,O21&lt;Thresholds!$B$7),1,0)+IF(AND(R21&gt;Thresholds!$B$8,R21&lt;=Thresholds!$C$8),1,0)+IF(AD21="",0,IF(AND(AD21&gt;=Thresholds!$C$9,AD21&lt;Thresholds!$B$9),1,0)))</f>
        <v/>
      </c>
      <c r="Z21" s="16" t="str">
        <f t="shared" si="7"/>
        <v/>
      </c>
      <c r="AA21" s="9"/>
      <c r="AB21" s="31"/>
      <c r="AC21" s="31"/>
      <c r="AD21" s="31" t="str">
        <f t="shared" si="9"/>
        <v/>
      </c>
    </row>
    <row r="22" spans="1:30" x14ac:dyDescent="0.3">
      <c r="A22" s="9"/>
      <c r="B22" s="9"/>
      <c r="C22" s="10"/>
      <c r="D22" s="10"/>
      <c r="E22" s="11" t="str">
        <f t="shared" si="0"/>
        <v/>
      </c>
      <c r="F22" s="12"/>
      <c r="G22" s="12"/>
      <c r="H22" s="12"/>
      <c r="I22" s="12"/>
      <c r="J22" s="11" t="str">
        <f t="shared" si="1"/>
        <v/>
      </c>
      <c r="K22" s="12"/>
      <c r="L22" s="13">
        <f t="shared" si="2"/>
        <v>0</v>
      </c>
      <c r="M22" s="14" t="str">
        <f t="shared" si="3"/>
        <v/>
      </c>
      <c r="N22" s="12"/>
      <c r="O22" s="11" t="str">
        <f t="shared" si="4"/>
        <v/>
      </c>
      <c r="P22" s="12"/>
      <c r="Q22" s="12"/>
      <c r="R22" s="11" t="str">
        <f t="shared" si="5"/>
        <v/>
      </c>
      <c r="S22" s="11"/>
      <c r="T22" s="11"/>
      <c r="U22" s="11" t="str">
        <f t="shared" si="8"/>
        <v/>
      </c>
      <c r="V22" s="9"/>
      <c r="W22" s="15" t="str">
        <f t="shared" si="6"/>
        <v/>
      </c>
      <c r="X22" s="16" t="str">
        <f>IF(A22="","",IF(E22&lt;Thresholds!$C$4,1,0)+IF(J22&lt;Thresholds!$C$5,1,0)+IF(M22&lt;Thresholds!$C$6,1,0)+IF(O22&lt;Thresholds!$C$7,1,0)+IF(R22&gt;Thresholds!$C$8,1,0)+IF(AD22="",0,IF(AD22&lt;Thresholds!$C$9,1,0)))</f>
        <v/>
      </c>
      <c r="Y22" s="16" t="str">
        <f>IF(A22="","",IF(AND(E22&gt;=Thresholds!$C$4,E22&lt;Thresholds!$B$4),1,0)+IF(AND(J22&gt;=Thresholds!$C$5,J22&lt;Thresholds!$B$5),1,0)+IF(AND(M22&gt;=Thresholds!$C$6,M22&lt;Thresholds!$B$6),1,0)+IF(AND(O22&gt;=Thresholds!$C$7,O22&lt;Thresholds!$B$7),1,0)+IF(AND(R22&gt;Thresholds!$B$8,R22&lt;=Thresholds!$C$8),1,0)+IF(AD22="",0,IF(AND(AD22&gt;=Thresholds!$C$9,AD22&lt;Thresholds!$B$9),1,0)))</f>
        <v/>
      </c>
      <c r="Z22" s="16" t="str">
        <f t="shared" si="7"/>
        <v/>
      </c>
      <c r="AA22" s="9"/>
      <c r="AB22" s="31"/>
      <c r="AC22" s="31"/>
      <c r="AD22" s="31" t="str">
        <f t="shared" si="9"/>
        <v/>
      </c>
    </row>
    <row r="23" spans="1:30" x14ac:dyDescent="0.3">
      <c r="A23" s="9"/>
      <c r="B23" s="9"/>
      <c r="C23" s="10"/>
      <c r="D23" s="10"/>
      <c r="E23" s="11" t="str">
        <f t="shared" si="0"/>
        <v/>
      </c>
      <c r="F23" s="12"/>
      <c r="G23" s="12"/>
      <c r="H23" s="12"/>
      <c r="I23" s="12"/>
      <c r="J23" s="11" t="str">
        <f t="shared" si="1"/>
        <v/>
      </c>
      <c r="K23" s="12"/>
      <c r="L23" s="13">
        <f t="shared" si="2"/>
        <v>0</v>
      </c>
      <c r="M23" s="14" t="str">
        <f t="shared" si="3"/>
        <v/>
      </c>
      <c r="N23" s="12"/>
      <c r="O23" s="11" t="str">
        <f t="shared" si="4"/>
        <v/>
      </c>
      <c r="P23" s="12"/>
      <c r="Q23" s="12"/>
      <c r="R23" s="11" t="str">
        <f t="shared" si="5"/>
        <v/>
      </c>
      <c r="S23" s="11"/>
      <c r="T23" s="11"/>
      <c r="U23" s="11" t="str">
        <f t="shared" si="8"/>
        <v/>
      </c>
      <c r="V23" s="9"/>
      <c r="W23" s="15" t="str">
        <f t="shared" si="6"/>
        <v/>
      </c>
      <c r="X23" s="16" t="str">
        <f>IF(A23="","",IF(E23&lt;Thresholds!$C$4,1,0)+IF(J23&lt;Thresholds!$C$5,1,0)+IF(M23&lt;Thresholds!$C$6,1,0)+IF(O23&lt;Thresholds!$C$7,1,0)+IF(R23&gt;Thresholds!$C$8,1,0)+IF(AD23="",0,IF(AD23&lt;Thresholds!$C$9,1,0)))</f>
        <v/>
      </c>
      <c r="Y23" s="16" t="str">
        <f>IF(A23="","",IF(AND(E23&gt;=Thresholds!$C$4,E23&lt;Thresholds!$B$4),1,0)+IF(AND(J23&gt;=Thresholds!$C$5,J23&lt;Thresholds!$B$5),1,0)+IF(AND(M23&gt;=Thresholds!$C$6,M23&lt;Thresholds!$B$6),1,0)+IF(AND(O23&gt;=Thresholds!$C$7,O23&lt;Thresholds!$B$7),1,0)+IF(AND(R23&gt;Thresholds!$B$8,R23&lt;=Thresholds!$C$8),1,0)+IF(AD23="",0,IF(AND(AD23&gt;=Thresholds!$C$9,AD23&lt;Thresholds!$B$9),1,0)))</f>
        <v/>
      </c>
      <c r="Z23" s="16" t="str">
        <f t="shared" si="7"/>
        <v/>
      </c>
      <c r="AA23" s="9"/>
      <c r="AB23" s="31"/>
      <c r="AC23" s="31"/>
      <c r="AD23" s="31" t="str">
        <f t="shared" si="9"/>
        <v/>
      </c>
    </row>
    <row r="24" spans="1:30" x14ac:dyDescent="0.3">
      <c r="A24" s="9"/>
      <c r="B24" s="9"/>
      <c r="C24" s="10"/>
      <c r="D24" s="10"/>
      <c r="E24" s="11" t="str">
        <f t="shared" si="0"/>
        <v/>
      </c>
      <c r="F24" s="12"/>
      <c r="G24" s="12"/>
      <c r="H24" s="12"/>
      <c r="I24" s="12"/>
      <c r="J24" s="11" t="str">
        <f t="shared" si="1"/>
        <v/>
      </c>
      <c r="K24" s="12"/>
      <c r="L24" s="13">
        <f t="shared" si="2"/>
        <v>0</v>
      </c>
      <c r="M24" s="14" t="str">
        <f t="shared" si="3"/>
        <v/>
      </c>
      <c r="N24" s="12"/>
      <c r="O24" s="11" t="str">
        <f t="shared" si="4"/>
        <v/>
      </c>
      <c r="P24" s="12"/>
      <c r="Q24" s="12"/>
      <c r="R24" s="11" t="str">
        <f t="shared" si="5"/>
        <v/>
      </c>
      <c r="S24" s="11"/>
      <c r="T24" s="11"/>
      <c r="U24" s="11" t="str">
        <f t="shared" si="8"/>
        <v/>
      </c>
      <c r="V24" s="9"/>
      <c r="W24" s="15" t="str">
        <f t="shared" si="6"/>
        <v/>
      </c>
      <c r="X24" s="16" t="str">
        <f>IF(A24="","",IF(E24&lt;Thresholds!$C$4,1,0)+IF(J24&lt;Thresholds!$C$5,1,0)+IF(M24&lt;Thresholds!$C$6,1,0)+IF(O24&lt;Thresholds!$C$7,1,0)+IF(R24&gt;Thresholds!$C$8,1,0)+IF(AD24="",0,IF(AD24&lt;Thresholds!$C$9,1,0)))</f>
        <v/>
      </c>
      <c r="Y24" s="16" t="str">
        <f>IF(A24="","",IF(AND(E24&gt;=Thresholds!$C$4,E24&lt;Thresholds!$B$4),1,0)+IF(AND(J24&gt;=Thresholds!$C$5,J24&lt;Thresholds!$B$5),1,0)+IF(AND(M24&gt;=Thresholds!$C$6,M24&lt;Thresholds!$B$6),1,0)+IF(AND(O24&gt;=Thresholds!$C$7,O24&lt;Thresholds!$B$7),1,0)+IF(AND(R24&gt;Thresholds!$B$8,R24&lt;=Thresholds!$C$8),1,0)+IF(AD24="",0,IF(AND(AD24&gt;=Thresholds!$C$9,AD24&lt;Thresholds!$B$9),1,0)))</f>
        <v/>
      </c>
      <c r="Z24" s="16" t="str">
        <f t="shared" si="7"/>
        <v/>
      </c>
      <c r="AA24" s="9"/>
      <c r="AB24" s="31"/>
      <c r="AC24" s="31"/>
      <c r="AD24" s="31" t="str">
        <f t="shared" si="9"/>
        <v/>
      </c>
    </row>
    <row r="25" spans="1:30" x14ac:dyDescent="0.3">
      <c r="A25" s="9"/>
      <c r="B25" s="9"/>
      <c r="C25" s="10"/>
      <c r="D25" s="10"/>
      <c r="E25" s="11" t="str">
        <f t="shared" si="0"/>
        <v/>
      </c>
      <c r="F25" s="12"/>
      <c r="G25" s="12"/>
      <c r="H25" s="12"/>
      <c r="I25" s="12"/>
      <c r="J25" s="11" t="str">
        <f t="shared" si="1"/>
        <v/>
      </c>
      <c r="K25" s="12"/>
      <c r="L25" s="13">
        <f t="shared" si="2"/>
        <v>0</v>
      </c>
      <c r="M25" s="14" t="str">
        <f t="shared" si="3"/>
        <v/>
      </c>
      <c r="N25" s="12"/>
      <c r="O25" s="11" t="str">
        <f t="shared" si="4"/>
        <v/>
      </c>
      <c r="P25" s="12"/>
      <c r="Q25" s="12"/>
      <c r="R25" s="11" t="str">
        <f t="shared" si="5"/>
        <v/>
      </c>
      <c r="S25" s="11"/>
      <c r="T25" s="11"/>
      <c r="U25" s="11" t="str">
        <f t="shared" si="8"/>
        <v/>
      </c>
      <c r="V25" s="9"/>
      <c r="W25" s="15" t="str">
        <f t="shared" si="6"/>
        <v/>
      </c>
      <c r="X25" s="16" t="str">
        <f>IF(A25="","",IF(E25&lt;Thresholds!$C$4,1,0)+IF(J25&lt;Thresholds!$C$5,1,0)+IF(M25&lt;Thresholds!$C$6,1,0)+IF(O25&lt;Thresholds!$C$7,1,0)+IF(R25&gt;Thresholds!$C$8,1,0)+IF(AD25="",0,IF(AD25&lt;Thresholds!$C$9,1,0)))</f>
        <v/>
      </c>
      <c r="Y25" s="16" t="str">
        <f>IF(A25="","",IF(AND(E25&gt;=Thresholds!$C$4,E25&lt;Thresholds!$B$4),1,0)+IF(AND(J25&gt;=Thresholds!$C$5,J25&lt;Thresholds!$B$5),1,0)+IF(AND(M25&gt;=Thresholds!$C$6,M25&lt;Thresholds!$B$6),1,0)+IF(AND(O25&gt;=Thresholds!$C$7,O25&lt;Thresholds!$B$7),1,0)+IF(AND(R25&gt;Thresholds!$B$8,R25&lt;=Thresholds!$C$8),1,0)+IF(AD25="",0,IF(AND(AD25&gt;=Thresholds!$C$9,AD25&lt;Thresholds!$B$9),1,0)))</f>
        <v/>
      </c>
      <c r="Z25" s="16" t="str">
        <f t="shared" si="7"/>
        <v/>
      </c>
      <c r="AA25" s="9"/>
      <c r="AB25" s="31"/>
      <c r="AC25" s="31"/>
      <c r="AD25" s="31" t="str">
        <f t="shared" si="9"/>
        <v/>
      </c>
    </row>
    <row r="26" spans="1:30" x14ac:dyDescent="0.3">
      <c r="A26" s="9"/>
      <c r="B26" s="9"/>
      <c r="C26" s="10"/>
      <c r="D26" s="10"/>
      <c r="E26" s="11" t="str">
        <f t="shared" si="0"/>
        <v/>
      </c>
      <c r="F26" s="12"/>
      <c r="G26" s="12"/>
      <c r="H26" s="12"/>
      <c r="I26" s="12"/>
      <c r="J26" s="11" t="str">
        <f t="shared" si="1"/>
        <v/>
      </c>
      <c r="K26" s="12"/>
      <c r="L26" s="13">
        <f t="shared" si="2"/>
        <v>0</v>
      </c>
      <c r="M26" s="14" t="str">
        <f t="shared" si="3"/>
        <v/>
      </c>
      <c r="N26" s="12"/>
      <c r="O26" s="11" t="str">
        <f t="shared" si="4"/>
        <v/>
      </c>
      <c r="P26" s="12"/>
      <c r="Q26" s="12"/>
      <c r="R26" s="11" t="str">
        <f t="shared" si="5"/>
        <v/>
      </c>
      <c r="S26" s="11"/>
      <c r="T26" s="11"/>
      <c r="U26" s="11" t="str">
        <f t="shared" si="8"/>
        <v/>
      </c>
      <c r="V26" s="9"/>
      <c r="W26" s="15" t="str">
        <f t="shared" si="6"/>
        <v/>
      </c>
      <c r="X26" s="16" t="str">
        <f>IF(A26="","",IF(E26&lt;Thresholds!$C$4,1,0)+IF(J26&lt;Thresholds!$C$5,1,0)+IF(M26&lt;Thresholds!$C$6,1,0)+IF(O26&lt;Thresholds!$C$7,1,0)+IF(R26&gt;Thresholds!$C$8,1,0)+IF(AD26="",0,IF(AD26&lt;Thresholds!$C$9,1,0)))</f>
        <v/>
      </c>
      <c r="Y26" s="16" t="str">
        <f>IF(A26="","",IF(AND(E26&gt;=Thresholds!$C$4,E26&lt;Thresholds!$B$4),1,0)+IF(AND(J26&gt;=Thresholds!$C$5,J26&lt;Thresholds!$B$5),1,0)+IF(AND(M26&gt;=Thresholds!$C$6,M26&lt;Thresholds!$B$6),1,0)+IF(AND(O26&gt;=Thresholds!$C$7,O26&lt;Thresholds!$B$7),1,0)+IF(AND(R26&gt;Thresholds!$B$8,R26&lt;=Thresholds!$C$8),1,0)+IF(AD26="",0,IF(AND(AD26&gt;=Thresholds!$C$9,AD26&lt;Thresholds!$B$9),1,0)))</f>
        <v/>
      </c>
      <c r="Z26" s="16" t="str">
        <f t="shared" si="7"/>
        <v/>
      </c>
      <c r="AA26" s="9"/>
      <c r="AB26" s="31"/>
      <c r="AC26" s="31"/>
      <c r="AD26" s="31" t="str">
        <f t="shared" si="9"/>
        <v/>
      </c>
    </row>
    <row r="27" spans="1:30" x14ac:dyDescent="0.3">
      <c r="A27" s="9"/>
      <c r="B27" s="9"/>
      <c r="C27" s="10"/>
      <c r="D27" s="10"/>
      <c r="E27" s="11" t="str">
        <f t="shared" si="0"/>
        <v/>
      </c>
      <c r="F27" s="12"/>
      <c r="G27" s="12"/>
      <c r="H27" s="12"/>
      <c r="I27" s="12"/>
      <c r="J27" s="11" t="str">
        <f t="shared" si="1"/>
        <v/>
      </c>
      <c r="K27" s="12"/>
      <c r="L27" s="13">
        <f t="shared" si="2"/>
        <v>0</v>
      </c>
      <c r="M27" s="14" t="str">
        <f t="shared" si="3"/>
        <v/>
      </c>
      <c r="N27" s="12"/>
      <c r="O27" s="11" t="str">
        <f t="shared" si="4"/>
        <v/>
      </c>
      <c r="P27" s="12"/>
      <c r="Q27" s="12"/>
      <c r="R27" s="11" t="str">
        <f t="shared" si="5"/>
        <v/>
      </c>
      <c r="S27" s="11"/>
      <c r="T27" s="11"/>
      <c r="U27" s="11" t="str">
        <f t="shared" si="8"/>
        <v/>
      </c>
      <c r="V27" s="9"/>
      <c r="W27" s="15" t="str">
        <f t="shared" si="6"/>
        <v/>
      </c>
      <c r="X27" s="16" t="str">
        <f>IF(A27="","",IF(E27&lt;Thresholds!$C$4,1,0)+IF(J27&lt;Thresholds!$C$5,1,0)+IF(M27&lt;Thresholds!$C$6,1,0)+IF(O27&lt;Thresholds!$C$7,1,0)+IF(R27&gt;Thresholds!$C$8,1,0)+IF(AD27="",0,IF(AD27&lt;Thresholds!$C$9,1,0)))</f>
        <v/>
      </c>
      <c r="Y27" s="16" t="str">
        <f>IF(A27="","",IF(AND(E27&gt;=Thresholds!$C$4,E27&lt;Thresholds!$B$4),1,0)+IF(AND(J27&gt;=Thresholds!$C$5,J27&lt;Thresholds!$B$5),1,0)+IF(AND(M27&gt;=Thresholds!$C$6,M27&lt;Thresholds!$B$6),1,0)+IF(AND(O27&gt;=Thresholds!$C$7,O27&lt;Thresholds!$B$7),1,0)+IF(AND(R27&gt;Thresholds!$B$8,R27&lt;=Thresholds!$C$8),1,0)+IF(AD27="",0,IF(AND(AD27&gt;=Thresholds!$C$9,AD27&lt;Thresholds!$B$9),1,0)))</f>
        <v/>
      </c>
      <c r="Z27" s="16" t="str">
        <f t="shared" si="7"/>
        <v/>
      </c>
      <c r="AA27" s="9"/>
      <c r="AB27" s="31"/>
      <c r="AC27" s="31"/>
      <c r="AD27" s="31" t="str">
        <f t="shared" si="9"/>
        <v/>
      </c>
    </row>
    <row r="28" spans="1:30" x14ac:dyDescent="0.3">
      <c r="A28" s="9"/>
      <c r="B28" s="9"/>
      <c r="C28" s="10"/>
      <c r="D28" s="10"/>
      <c r="E28" s="11" t="str">
        <f t="shared" si="0"/>
        <v/>
      </c>
      <c r="F28" s="12"/>
      <c r="G28" s="12"/>
      <c r="H28" s="12"/>
      <c r="I28" s="12"/>
      <c r="J28" s="11" t="str">
        <f t="shared" si="1"/>
        <v/>
      </c>
      <c r="K28" s="12"/>
      <c r="L28" s="13">
        <f t="shared" si="2"/>
        <v>0</v>
      </c>
      <c r="M28" s="14" t="str">
        <f t="shared" si="3"/>
        <v/>
      </c>
      <c r="N28" s="12"/>
      <c r="O28" s="11" t="str">
        <f t="shared" si="4"/>
        <v/>
      </c>
      <c r="P28" s="12"/>
      <c r="Q28" s="12"/>
      <c r="R28" s="11" t="str">
        <f t="shared" si="5"/>
        <v/>
      </c>
      <c r="S28" s="11"/>
      <c r="T28" s="11"/>
      <c r="U28" s="11" t="str">
        <f t="shared" si="8"/>
        <v/>
      </c>
      <c r="V28" s="9"/>
      <c r="W28" s="15" t="str">
        <f t="shared" si="6"/>
        <v/>
      </c>
      <c r="X28" s="16" t="str">
        <f>IF(A28="","",IF(E28&lt;Thresholds!$C$4,1,0)+IF(J28&lt;Thresholds!$C$5,1,0)+IF(M28&lt;Thresholds!$C$6,1,0)+IF(O28&lt;Thresholds!$C$7,1,0)+IF(R28&gt;Thresholds!$C$8,1,0)+IF(AD28="",0,IF(AD28&lt;Thresholds!$C$9,1,0)))</f>
        <v/>
      </c>
      <c r="Y28" s="16" t="str">
        <f>IF(A28="","",IF(AND(E28&gt;=Thresholds!$C$4,E28&lt;Thresholds!$B$4),1,0)+IF(AND(J28&gt;=Thresholds!$C$5,J28&lt;Thresholds!$B$5),1,0)+IF(AND(M28&gt;=Thresholds!$C$6,M28&lt;Thresholds!$B$6),1,0)+IF(AND(O28&gt;=Thresholds!$C$7,O28&lt;Thresholds!$B$7),1,0)+IF(AND(R28&gt;Thresholds!$B$8,R28&lt;=Thresholds!$C$8),1,0)+IF(AD28="",0,IF(AND(AD28&gt;=Thresholds!$C$9,AD28&lt;Thresholds!$B$9),1,0)))</f>
        <v/>
      </c>
      <c r="Z28" s="16" t="str">
        <f t="shared" si="7"/>
        <v/>
      </c>
      <c r="AA28" s="9"/>
      <c r="AB28" s="31"/>
      <c r="AC28" s="31"/>
      <c r="AD28" s="31" t="str">
        <f t="shared" si="9"/>
        <v/>
      </c>
    </row>
    <row r="29" spans="1:30" x14ac:dyDescent="0.3">
      <c r="A29" s="9"/>
      <c r="B29" s="9"/>
      <c r="C29" s="10"/>
      <c r="D29" s="10"/>
      <c r="E29" s="11" t="str">
        <f t="shared" si="0"/>
        <v/>
      </c>
      <c r="F29" s="12"/>
      <c r="G29" s="12"/>
      <c r="H29" s="12"/>
      <c r="I29" s="12"/>
      <c r="J29" s="11" t="str">
        <f t="shared" si="1"/>
        <v/>
      </c>
      <c r="K29" s="12"/>
      <c r="L29" s="13">
        <f t="shared" si="2"/>
        <v>0</v>
      </c>
      <c r="M29" s="14" t="str">
        <f t="shared" si="3"/>
        <v/>
      </c>
      <c r="N29" s="12"/>
      <c r="O29" s="11" t="str">
        <f t="shared" si="4"/>
        <v/>
      </c>
      <c r="P29" s="12"/>
      <c r="Q29" s="12"/>
      <c r="R29" s="11" t="str">
        <f t="shared" si="5"/>
        <v/>
      </c>
      <c r="S29" s="11"/>
      <c r="T29" s="11"/>
      <c r="U29" s="11" t="str">
        <f t="shared" si="8"/>
        <v/>
      </c>
      <c r="V29" s="9"/>
      <c r="W29" s="15" t="str">
        <f t="shared" si="6"/>
        <v/>
      </c>
      <c r="X29" s="16" t="str">
        <f>IF(A29="","",IF(E29&lt;Thresholds!$C$4,1,0)+IF(J29&lt;Thresholds!$C$5,1,0)+IF(M29&lt;Thresholds!$C$6,1,0)+IF(O29&lt;Thresholds!$C$7,1,0)+IF(R29&gt;Thresholds!$C$8,1,0)+IF(AD29="",0,IF(AD29&lt;Thresholds!$C$9,1,0)))</f>
        <v/>
      </c>
      <c r="Y29" s="16" t="str">
        <f>IF(A29="","",IF(AND(E29&gt;=Thresholds!$C$4,E29&lt;Thresholds!$B$4),1,0)+IF(AND(J29&gt;=Thresholds!$C$5,J29&lt;Thresholds!$B$5),1,0)+IF(AND(M29&gt;=Thresholds!$C$6,M29&lt;Thresholds!$B$6),1,0)+IF(AND(O29&gt;=Thresholds!$C$7,O29&lt;Thresholds!$B$7),1,0)+IF(AND(R29&gt;Thresholds!$B$8,R29&lt;=Thresholds!$C$8),1,0)+IF(AD29="",0,IF(AND(AD29&gt;=Thresholds!$C$9,AD29&lt;Thresholds!$B$9),1,0)))</f>
        <v/>
      </c>
      <c r="Z29" s="16" t="str">
        <f t="shared" si="7"/>
        <v/>
      </c>
      <c r="AA29" s="9"/>
      <c r="AB29" s="31"/>
      <c r="AC29" s="31"/>
      <c r="AD29" s="31" t="str">
        <f t="shared" si="9"/>
        <v/>
      </c>
    </row>
    <row r="30" spans="1:30" x14ac:dyDescent="0.3">
      <c r="A30" s="9"/>
      <c r="B30" s="9"/>
      <c r="C30" s="10"/>
      <c r="D30" s="10"/>
      <c r="E30" s="11" t="str">
        <f t="shared" si="0"/>
        <v/>
      </c>
      <c r="F30" s="12"/>
      <c r="G30" s="12"/>
      <c r="H30" s="12"/>
      <c r="I30" s="12"/>
      <c r="J30" s="11" t="str">
        <f t="shared" si="1"/>
        <v/>
      </c>
      <c r="K30" s="12"/>
      <c r="L30" s="13">
        <f t="shared" si="2"/>
        <v>0</v>
      </c>
      <c r="M30" s="14" t="str">
        <f t="shared" si="3"/>
        <v/>
      </c>
      <c r="N30" s="12"/>
      <c r="O30" s="11" t="str">
        <f t="shared" si="4"/>
        <v/>
      </c>
      <c r="P30" s="12"/>
      <c r="Q30" s="12"/>
      <c r="R30" s="11" t="str">
        <f t="shared" si="5"/>
        <v/>
      </c>
      <c r="S30" s="11"/>
      <c r="T30" s="11"/>
      <c r="U30" s="11" t="str">
        <f t="shared" si="8"/>
        <v/>
      </c>
      <c r="V30" s="9"/>
      <c r="W30" s="15" t="str">
        <f t="shared" si="6"/>
        <v/>
      </c>
      <c r="X30" s="16" t="str">
        <f>IF(A30="","",IF(E30&lt;Thresholds!$C$4,1,0)+IF(J30&lt;Thresholds!$C$5,1,0)+IF(M30&lt;Thresholds!$C$6,1,0)+IF(O30&lt;Thresholds!$C$7,1,0)+IF(R30&gt;Thresholds!$C$8,1,0)+IF(AD30="",0,IF(AD30&lt;Thresholds!$C$9,1,0)))</f>
        <v/>
      </c>
      <c r="Y30" s="16" t="str">
        <f>IF(A30="","",IF(AND(E30&gt;=Thresholds!$C$4,E30&lt;Thresholds!$B$4),1,0)+IF(AND(J30&gt;=Thresholds!$C$5,J30&lt;Thresholds!$B$5),1,0)+IF(AND(M30&gt;=Thresholds!$C$6,M30&lt;Thresholds!$B$6),1,0)+IF(AND(O30&gt;=Thresholds!$C$7,O30&lt;Thresholds!$B$7),1,0)+IF(AND(R30&gt;Thresholds!$B$8,R30&lt;=Thresholds!$C$8),1,0)+IF(AD30="",0,IF(AND(AD30&gt;=Thresholds!$C$9,AD30&lt;Thresholds!$B$9),1,0)))</f>
        <v/>
      </c>
      <c r="Z30" s="16" t="str">
        <f t="shared" si="7"/>
        <v/>
      </c>
      <c r="AA30" s="9"/>
      <c r="AB30" s="31"/>
      <c r="AC30" s="31"/>
      <c r="AD30" s="31" t="str">
        <f t="shared" si="9"/>
        <v/>
      </c>
    </row>
    <row r="31" spans="1:30" x14ac:dyDescent="0.3">
      <c r="A31" s="9"/>
      <c r="B31" s="9"/>
      <c r="C31" s="10"/>
      <c r="D31" s="10"/>
      <c r="E31" s="11" t="str">
        <f t="shared" si="0"/>
        <v/>
      </c>
      <c r="F31" s="12"/>
      <c r="G31" s="12"/>
      <c r="H31" s="12"/>
      <c r="I31" s="12"/>
      <c r="J31" s="11" t="str">
        <f t="shared" si="1"/>
        <v/>
      </c>
      <c r="K31" s="12"/>
      <c r="L31" s="13">
        <f t="shared" si="2"/>
        <v>0</v>
      </c>
      <c r="M31" s="14" t="str">
        <f t="shared" si="3"/>
        <v/>
      </c>
      <c r="N31" s="12"/>
      <c r="O31" s="11" t="str">
        <f t="shared" si="4"/>
        <v/>
      </c>
      <c r="P31" s="12"/>
      <c r="Q31" s="12"/>
      <c r="R31" s="11" t="str">
        <f t="shared" si="5"/>
        <v/>
      </c>
      <c r="S31" s="11"/>
      <c r="T31" s="11"/>
      <c r="U31" s="11" t="str">
        <f t="shared" si="8"/>
        <v/>
      </c>
      <c r="V31" s="9"/>
      <c r="W31" s="15" t="str">
        <f t="shared" si="6"/>
        <v/>
      </c>
      <c r="X31" s="16" t="str">
        <f>IF(A31="","",IF(E31&lt;Thresholds!$C$4,1,0)+IF(J31&lt;Thresholds!$C$5,1,0)+IF(M31&lt;Thresholds!$C$6,1,0)+IF(O31&lt;Thresholds!$C$7,1,0)+IF(R31&gt;Thresholds!$C$8,1,0)+IF(AD31="",0,IF(AD31&lt;Thresholds!$C$9,1,0)))</f>
        <v/>
      </c>
      <c r="Y31" s="16" t="str">
        <f>IF(A31="","",IF(AND(E31&gt;=Thresholds!$C$4,E31&lt;Thresholds!$B$4),1,0)+IF(AND(J31&gt;=Thresholds!$C$5,J31&lt;Thresholds!$B$5),1,0)+IF(AND(M31&gt;=Thresholds!$C$6,M31&lt;Thresholds!$B$6),1,0)+IF(AND(O31&gt;=Thresholds!$C$7,O31&lt;Thresholds!$B$7),1,0)+IF(AND(R31&gt;Thresholds!$B$8,R31&lt;=Thresholds!$C$8),1,0)+IF(AD31="",0,IF(AND(AD31&gt;=Thresholds!$C$9,AD31&lt;Thresholds!$B$9),1,0)))</f>
        <v/>
      </c>
      <c r="Z31" s="16" t="str">
        <f t="shared" si="7"/>
        <v/>
      </c>
      <c r="AA31" s="9"/>
      <c r="AB31" s="31"/>
      <c r="AC31" s="31"/>
      <c r="AD31" s="31" t="str">
        <f t="shared" si="9"/>
        <v/>
      </c>
    </row>
    <row r="32" spans="1:30" x14ac:dyDescent="0.3">
      <c r="A32" s="9"/>
      <c r="B32" s="9"/>
      <c r="C32" s="10"/>
      <c r="D32" s="10"/>
      <c r="E32" s="11" t="str">
        <f t="shared" si="0"/>
        <v/>
      </c>
      <c r="F32" s="12"/>
      <c r="G32" s="12"/>
      <c r="H32" s="12"/>
      <c r="I32" s="12"/>
      <c r="J32" s="11" t="str">
        <f t="shared" si="1"/>
        <v/>
      </c>
      <c r="K32" s="12"/>
      <c r="L32" s="13">
        <f t="shared" si="2"/>
        <v>0</v>
      </c>
      <c r="M32" s="14" t="str">
        <f t="shared" si="3"/>
        <v/>
      </c>
      <c r="N32" s="12"/>
      <c r="O32" s="11" t="str">
        <f t="shared" si="4"/>
        <v/>
      </c>
      <c r="P32" s="12"/>
      <c r="Q32" s="12"/>
      <c r="R32" s="11" t="str">
        <f t="shared" si="5"/>
        <v/>
      </c>
      <c r="S32" s="11"/>
      <c r="T32" s="11"/>
      <c r="U32" s="11" t="str">
        <f t="shared" si="8"/>
        <v/>
      </c>
      <c r="V32" s="9"/>
      <c r="W32" s="15" t="str">
        <f t="shared" si="6"/>
        <v/>
      </c>
      <c r="X32" s="16" t="str">
        <f>IF(A32="","",IF(E32&lt;Thresholds!$C$4,1,0)+IF(J32&lt;Thresholds!$C$5,1,0)+IF(M32&lt;Thresholds!$C$6,1,0)+IF(O32&lt;Thresholds!$C$7,1,0)+IF(R32&gt;Thresholds!$C$8,1,0)+IF(AD32="",0,IF(AD32&lt;Thresholds!$C$9,1,0)))</f>
        <v/>
      </c>
      <c r="Y32" s="16" t="str">
        <f>IF(A32="","",IF(AND(E32&gt;=Thresholds!$C$4,E32&lt;Thresholds!$B$4),1,0)+IF(AND(J32&gt;=Thresholds!$C$5,J32&lt;Thresholds!$B$5),1,0)+IF(AND(M32&gt;=Thresholds!$C$6,M32&lt;Thresholds!$B$6),1,0)+IF(AND(O32&gt;=Thresholds!$C$7,O32&lt;Thresholds!$B$7),1,0)+IF(AND(R32&gt;Thresholds!$B$8,R32&lt;=Thresholds!$C$8),1,0)+IF(AD32="",0,IF(AND(AD32&gt;=Thresholds!$C$9,AD32&lt;Thresholds!$B$9),1,0)))</f>
        <v/>
      </c>
      <c r="Z32" s="16" t="str">
        <f t="shared" si="7"/>
        <v/>
      </c>
      <c r="AA32" s="9"/>
      <c r="AB32" s="31"/>
      <c r="AC32" s="31"/>
      <c r="AD32" s="31" t="str">
        <f t="shared" si="9"/>
        <v/>
      </c>
    </row>
    <row r="33" spans="1:30" x14ac:dyDescent="0.3">
      <c r="A33" s="9"/>
      <c r="B33" s="9"/>
      <c r="C33" s="10"/>
      <c r="D33" s="10"/>
      <c r="E33" s="11" t="str">
        <f t="shared" si="0"/>
        <v/>
      </c>
      <c r="F33" s="12"/>
      <c r="G33" s="12"/>
      <c r="H33" s="12"/>
      <c r="I33" s="12"/>
      <c r="J33" s="11" t="str">
        <f t="shared" si="1"/>
        <v/>
      </c>
      <c r="K33" s="12"/>
      <c r="L33" s="13">
        <f t="shared" si="2"/>
        <v>0</v>
      </c>
      <c r="M33" s="14" t="str">
        <f t="shared" si="3"/>
        <v/>
      </c>
      <c r="N33" s="12"/>
      <c r="O33" s="11" t="str">
        <f t="shared" si="4"/>
        <v/>
      </c>
      <c r="P33" s="12"/>
      <c r="Q33" s="12"/>
      <c r="R33" s="11" t="str">
        <f t="shared" si="5"/>
        <v/>
      </c>
      <c r="S33" s="11"/>
      <c r="T33" s="11"/>
      <c r="U33" s="11" t="str">
        <f t="shared" si="8"/>
        <v/>
      </c>
      <c r="V33" s="9"/>
      <c r="W33" s="15" t="str">
        <f t="shared" si="6"/>
        <v/>
      </c>
      <c r="X33" s="16" t="str">
        <f>IF(A33="","",IF(E33&lt;Thresholds!$C$4,1,0)+IF(J33&lt;Thresholds!$C$5,1,0)+IF(M33&lt;Thresholds!$C$6,1,0)+IF(O33&lt;Thresholds!$C$7,1,0)+IF(R33&gt;Thresholds!$C$8,1,0)+IF(AD33="",0,IF(AD33&lt;Thresholds!$C$9,1,0)))</f>
        <v/>
      </c>
      <c r="Y33" s="16" t="str">
        <f>IF(A33="","",IF(AND(E33&gt;=Thresholds!$C$4,E33&lt;Thresholds!$B$4),1,0)+IF(AND(J33&gt;=Thresholds!$C$5,J33&lt;Thresholds!$B$5),1,0)+IF(AND(M33&gt;=Thresholds!$C$6,M33&lt;Thresholds!$B$6),1,0)+IF(AND(O33&gt;=Thresholds!$C$7,O33&lt;Thresholds!$B$7),1,0)+IF(AND(R33&gt;Thresholds!$B$8,R33&lt;=Thresholds!$C$8),1,0)+IF(AD33="",0,IF(AND(AD33&gt;=Thresholds!$C$9,AD33&lt;Thresholds!$B$9),1,0)))</f>
        <v/>
      </c>
      <c r="Z33" s="16" t="str">
        <f t="shared" si="7"/>
        <v/>
      </c>
      <c r="AA33" s="9"/>
      <c r="AB33" s="31"/>
      <c r="AC33" s="31"/>
      <c r="AD33" s="31" t="str">
        <f t="shared" si="9"/>
        <v/>
      </c>
    </row>
    <row r="34" spans="1:30" x14ac:dyDescent="0.3">
      <c r="A34" s="9"/>
      <c r="B34" s="9"/>
      <c r="C34" s="10"/>
      <c r="D34" s="10"/>
      <c r="E34" s="11" t="str">
        <f t="shared" si="0"/>
        <v/>
      </c>
      <c r="F34" s="12"/>
      <c r="G34" s="12"/>
      <c r="H34" s="12"/>
      <c r="I34" s="12"/>
      <c r="J34" s="11" t="str">
        <f t="shared" si="1"/>
        <v/>
      </c>
      <c r="K34" s="12"/>
      <c r="L34" s="13">
        <f t="shared" si="2"/>
        <v>0</v>
      </c>
      <c r="M34" s="14" t="str">
        <f t="shared" si="3"/>
        <v/>
      </c>
      <c r="N34" s="12"/>
      <c r="O34" s="11" t="str">
        <f t="shared" si="4"/>
        <v/>
      </c>
      <c r="P34" s="12"/>
      <c r="Q34" s="12"/>
      <c r="R34" s="11" t="str">
        <f t="shared" si="5"/>
        <v/>
      </c>
      <c r="S34" s="11"/>
      <c r="T34" s="11"/>
      <c r="U34" s="11" t="str">
        <f t="shared" si="8"/>
        <v/>
      </c>
      <c r="V34" s="9"/>
      <c r="W34" s="15" t="str">
        <f t="shared" si="6"/>
        <v/>
      </c>
      <c r="X34" s="16" t="str">
        <f>IF(A34="","",IF(E34&lt;Thresholds!$C$4,1,0)+IF(J34&lt;Thresholds!$C$5,1,0)+IF(M34&lt;Thresholds!$C$6,1,0)+IF(O34&lt;Thresholds!$C$7,1,0)+IF(R34&gt;Thresholds!$C$8,1,0)+IF(AD34="",0,IF(AD34&lt;Thresholds!$C$9,1,0)))</f>
        <v/>
      </c>
      <c r="Y34" s="16" t="str">
        <f>IF(A34="","",IF(AND(E34&gt;=Thresholds!$C$4,E34&lt;Thresholds!$B$4),1,0)+IF(AND(J34&gt;=Thresholds!$C$5,J34&lt;Thresholds!$B$5),1,0)+IF(AND(M34&gt;=Thresholds!$C$6,M34&lt;Thresholds!$B$6),1,0)+IF(AND(O34&gt;=Thresholds!$C$7,O34&lt;Thresholds!$B$7),1,0)+IF(AND(R34&gt;Thresholds!$B$8,R34&lt;=Thresholds!$C$8),1,0)+IF(AD34="",0,IF(AND(AD34&gt;=Thresholds!$C$9,AD34&lt;Thresholds!$B$9),1,0)))</f>
        <v/>
      </c>
      <c r="Z34" s="16" t="str">
        <f t="shared" si="7"/>
        <v/>
      </c>
      <c r="AA34" s="9"/>
      <c r="AB34" s="31"/>
      <c r="AC34" s="31"/>
      <c r="AD34" s="31" t="str">
        <f t="shared" si="9"/>
        <v/>
      </c>
    </row>
    <row r="35" spans="1:30" x14ac:dyDescent="0.3">
      <c r="A35" s="9"/>
      <c r="B35" s="9"/>
      <c r="C35" s="10"/>
      <c r="D35" s="10"/>
      <c r="E35" s="11" t="str">
        <f t="shared" si="0"/>
        <v/>
      </c>
      <c r="F35" s="12"/>
      <c r="G35" s="12"/>
      <c r="H35" s="12"/>
      <c r="I35" s="12"/>
      <c r="J35" s="11" t="str">
        <f t="shared" si="1"/>
        <v/>
      </c>
      <c r="K35" s="12"/>
      <c r="L35" s="13">
        <f t="shared" si="2"/>
        <v>0</v>
      </c>
      <c r="M35" s="14" t="str">
        <f t="shared" si="3"/>
        <v/>
      </c>
      <c r="N35" s="12"/>
      <c r="O35" s="11" t="str">
        <f t="shared" si="4"/>
        <v/>
      </c>
      <c r="P35" s="12"/>
      <c r="Q35" s="12"/>
      <c r="R35" s="11" t="str">
        <f t="shared" si="5"/>
        <v/>
      </c>
      <c r="S35" s="11"/>
      <c r="T35" s="11"/>
      <c r="U35" s="11" t="str">
        <f t="shared" si="8"/>
        <v/>
      </c>
      <c r="V35" s="9"/>
      <c r="W35" s="15" t="str">
        <f t="shared" si="6"/>
        <v/>
      </c>
      <c r="X35" s="16" t="str">
        <f>IF(A35="","",IF(E35&lt;Thresholds!$C$4,1,0)+IF(J35&lt;Thresholds!$C$5,1,0)+IF(M35&lt;Thresholds!$C$6,1,0)+IF(O35&lt;Thresholds!$C$7,1,0)+IF(R35&gt;Thresholds!$C$8,1,0)+IF(AD35="",0,IF(AD35&lt;Thresholds!$C$9,1,0)))</f>
        <v/>
      </c>
      <c r="Y35" s="16" t="str">
        <f>IF(A35="","",IF(AND(E35&gt;=Thresholds!$C$4,E35&lt;Thresholds!$B$4),1,0)+IF(AND(J35&gt;=Thresholds!$C$5,J35&lt;Thresholds!$B$5),1,0)+IF(AND(M35&gt;=Thresholds!$C$6,M35&lt;Thresholds!$B$6),1,0)+IF(AND(O35&gt;=Thresholds!$C$7,O35&lt;Thresholds!$B$7),1,0)+IF(AND(R35&gt;Thresholds!$B$8,R35&lt;=Thresholds!$C$8),1,0)+IF(AD35="",0,IF(AND(AD35&gt;=Thresholds!$C$9,AD35&lt;Thresholds!$B$9),1,0)))</f>
        <v/>
      </c>
      <c r="Z35" s="16" t="str">
        <f t="shared" si="7"/>
        <v/>
      </c>
      <c r="AA35" s="9"/>
      <c r="AB35" s="31"/>
      <c r="AC35" s="31"/>
      <c r="AD35" s="31" t="str">
        <f t="shared" si="9"/>
        <v/>
      </c>
    </row>
    <row r="36" spans="1:30" x14ac:dyDescent="0.3">
      <c r="A36" s="9"/>
      <c r="B36" s="9"/>
      <c r="C36" s="10"/>
      <c r="D36" s="10"/>
      <c r="E36" s="11" t="str">
        <f t="shared" si="0"/>
        <v/>
      </c>
      <c r="F36" s="12"/>
      <c r="G36" s="12"/>
      <c r="H36" s="12"/>
      <c r="I36" s="12"/>
      <c r="J36" s="11" t="str">
        <f t="shared" si="1"/>
        <v/>
      </c>
      <c r="K36" s="12"/>
      <c r="L36" s="13">
        <f t="shared" si="2"/>
        <v>0</v>
      </c>
      <c r="M36" s="14" t="str">
        <f t="shared" si="3"/>
        <v/>
      </c>
      <c r="N36" s="12"/>
      <c r="O36" s="11" t="str">
        <f t="shared" si="4"/>
        <v/>
      </c>
      <c r="P36" s="12"/>
      <c r="Q36" s="12"/>
      <c r="R36" s="11" t="str">
        <f t="shared" si="5"/>
        <v/>
      </c>
      <c r="S36" s="11"/>
      <c r="T36" s="11"/>
      <c r="U36" s="11" t="str">
        <f t="shared" si="8"/>
        <v/>
      </c>
      <c r="V36" s="9"/>
      <c r="W36" s="15" t="str">
        <f t="shared" si="6"/>
        <v/>
      </c>
      <c r="X36" s="16" t="str">
        <f>IF(A36="","",IF(E36&lt;Thresholds!$C$4,1,0)+IF(J36&lt;Thresholds!$C$5,1,0)+IF(M36&lt;Thresholds!$C$6,1,0)+IF(O36&lt;Thresholds!$C$7,1,0)+IF(R36&gt;Thresholds!$C$8,1,0)+IF(AD36="",0,IF(AD36&lt;Thresholds!$C$9,1,0)))</f>
        <v/>
      </c>
      <c r="Y36" s="16" t="str">
        <f>IF(A36="","",IF(AND(E36&gt;=Thresholds!$C$4,E36&lt;Thresholds!$B$4),1,0)+IF(AND(J36&gt;=Thresholds!$C$5,J36&lt;Thresholds!$B$5),1,0)+IF(AND(M36&gt;=Thresholds!$C$6,M36&lt;Thresholds!$B$6),1,0)+IF(AND(O36&gt;=Thresholds!$C$7,O36&lt;Thresholds!$B$7),1,0)+IF(AND(R36&gt;Thresholds!$B$8,R36&lt;=Thresholds!$C$8),1,0)+IF(AD36="",0,IF(AND(AD36&gt;=Thresholds!$C$9,AD36&lt;Thresholds!$B$9),1,0)))</f>
        <v/>
      </c>
      <c r="Z36" s="16" t="str">
        <f t="shared" si="7"/>
        <v/>
      </c>
      <c r="AA36" s="9"/>
      <c r="AB36" s="31"/>
      <c r="AC36" s="31"/>
      <c r="AD36" s="31" t="str">
        <f t="shared" si="9"/>
        <v/>
      </c>
    </row>
    <row r="37" spans="1:30" x14ac:dyDescent="0.3">
      <c r="A37" s="9"/>
      <c r="B37" s="9"/>
      <c r="C37" s="10"/>
      <c r="D37" s="10"/>
      <c r="E37" s="11" t="str">
        <f t="shared" si="0"/>
        <v/>
      </c>
      <c r="F37" s="12"/>
      <c r="G37" s="12"/>
      <c r="H37" s="12"/>
      <c r="I37" s="12"/>
      <c r="J37" s="11" t="str">
        <f t="shared" si="1"/>
        <v/>
      </c>
      <c r="K37" s="12"/>
      <c r="L37" s="13">
        <f t="shared" si="2"/>
        <v>0</v>
      </c>
      <c r="M37" s="14" t="str">
        <f t="shared" si="3"/>
        <v/>
      </c>
      <c r="N37" s="12"/>
      <c r="O37" s="11" t="str">
        <f t="shared" si="4"/>
        <v/>
      </c>
      <c r="P37" s="12"/>
      <c r="Q37" s="12"/>
      <c r="R37" s="11" t="str">
        <f t="shared" si="5"/>
        <v/>
      </c>
      <c r="S37" s="11"/>
      <c r="T37" s="11"/>
      <c r="U37" s="11" t="str">
        <f t="shared" si="8"/>
        <v/>
      </c>
      <c r="V37" s="9"/>
      <c r="W37" s="15" t="str">
        <f t="shared" si="6"/>
        <v/>
      </c>
      <c r="X37" s="16" t="str">
        <f>IF(A37="","",IF(E37&lt;Thresholds!$C$4,1,0)+IF(J37&lt;Thresholds!$C$5,1,0)+IF(M37&lt;Thresholds!$C$6,1,0)+IF(O37&lt;Thresholds!$C$7,1,0)+IF(R37&gt;Thresholds!$C$8,1,0)+IF(AD37="",0,IF(AD37&lt;Thresholds!$C$9,1,0)))</f>
        <v/>
      </c>
      <c r="Y37" s="16" t="str">
        <f>IF(A37="","",IF(AND(E37&gt;=Thresholds!$C$4,E37&lt;Thresholds!$B$4),1,0)+IF(AND(J37&gt;=Thresholds!$C$5,J37&lt;Thresholds!$B$5),1,0)+IF(AND(M37&gt;=Thresholds!$C$6,M37&lt;Thresholds!$B$6),1,0)+IF(AND(O37&gt;=Thresholds!$C$7,O37&lt;Thresholds!$B$7),1,0)+IF(AND(R37&gt;Thresholds!$B$8,R37&lt;=Thresholds!$C$8),1,0)+IF(AD37="",0,IF(AND(AD37&gt;=Thresholds!$C$9,AD37&lt;Thresholds!$B$9),1,0)))</f>
        <v/>
      </c>
      <c r="Z37" s="16" t="str">
        <f t="shared" si="7"/>
        <v/>
      </c>
      <c r="AA37" s="9"/>
      <c r="AB37" s="31"/>
      <c r="AC37" s="31"/>
      <c r="AD37" s="31" t="str">
        <f t="shared" si="9"/>
        <v/>
      </c>
    </row>
    <row r="38" spans="1:30" x14ac:dyDescent="0.3">
      <c r="A38" s="9"/>
      <c r="B38" s="9"/>
      <c r="C38" s="10"/>
      <c r="D38" s="10"/>
      <c r="E38" s="11" t="str">
        <f t="shared" si="0"/>
        <v/>
      </c>
      <c r="F38" s="12"/>
      <c r="G38" s="12"/>
      <c r="H38" s="12"/>
      <c r="I38" s="12"/>
      <c r="J38" s="11" t="str">
        <f t="shared" si="1"/>
        <v/>
      </c>
      <c r="K38" s="12"/>
      <c r="L38" s="13">
        <f t="shared" si="2"/>
        <v>0</v>
      </c>
      <c r="M38" s="14" t="str">
        <f t="shared" si="3"/>
        <v/>
      </c>
      <c r="N38" s="12"/>
      <c r="O38" s="11" t="str">
        <f t="shared" si="4"/>
        <v/>
      </c>
      <c r="P38" s="12"/>
      <c r="Q38" s="12"/>
      <c r="R38" s="11" t="str">
        <f t="shared" si="5"/>
        <v/>
      </c>
      <c r="S38" s="11"/>
      <c r="T38" s="11"/>
      <c r="U38" s="11" t="str">
        <f t="shared" si="8"/>
        <v/>
      </c>
      <c r="V38" s="9"/>
      <c r="W38" s="15" t="str">
        <f t="shared" si="6"/>
        <v/>
      </c>
      <c r="X38" s="16" t="str">
        <f>IF(A38="","",IF(E38&lt;Thresholds!$C$4,1,0)+IF(J38&lt;Thresholds!$C$5,1,0)+IF(M38&lt;Thresholds!$C$6,1,0)+IF(O38&lt;Thresholds!$C$7,1,0)+IF(R38&gt;Thresholds!$C$8,1,0)+IF(AD38="",0,IF(AD38&lt;Thresholds!$C$9,1,0)))</f>
        <v/>
      </c>
      <c r="Y38" s="16" t="str">
        <f>IF(A38="","",IF(AND(E38&gt;=Thresholds!$C$4,E38&lt;Thresholds!$B$4),1,0)+IF(AND(J38&gt;=Thresholds!$C$5,J38&lt;Thresholds!$B$5),1,0)+IF(AND(M38&gt;=Thresholds!$C$6,M38&lt;Thresholds!$B$6),1,0)+IF(AND(O38&gt;=Thresholds!$C$7,O38&lt;Thresholds!$B$7),1,0)+IF(AND(R38&gt;Thresholds!$B$8,R38&lt;=Thresholds!$C$8),1,0)+IF(AD38="",0,IF(AND(AD38&gt;=Thresholds!$C$9,AD38&lt;Thresholds!$B$9),1,0)))</f>
        <v/>
      </c>
      <c r="Z38" s="16" t="str">
        <f t="shared" si="7"/>
        <v/>
      </c>
      <c r="AA38" s="9"/>
      <c r="AB38" s="31"/>
      <c r="AC38" s="31"/>
      <c r="AD38" s="31" t="str">
        <f t="shared" si="9"/>
        <v/>
      </c>
    </row>
    <row r="39" spans="1:30" x14ac:dyDescent="0.3">
      <c r="A39" s="9"/>
      <c r="B39" s="9"/>
      <c r="C39" s="10"/>
      <c r="D39" s="10"/>
      <c r="E39" s="11" t="str">
        <f t="shared" si="0"/>
        <v/>
      </c>
      <c r="F39" s="12"/>
      <c r="G39" s="12"/>
      <c r="H39" s="12"/>
      <c r="I39" s="12"/>
      <c r="J39" s="11" t="str">
        <f t="shared" si="1"/>
        <v/>
      </c>
      <c r="K39" s="12"/>
      <c r="L39" s="13">
        <f t="shared" si="2"/>
        <v>0</v>
      </c>
      <c r="M39" s="14" t="str">
        <f t="shared" si="3"/>
        <v/>
      </c>
      <c r="N39" s="12"/>
      <c r="O39" s="11" t="str">
        <f t="shared" si="4"/>
        <v/>
      </c>
      <c r="P39" s="12"/>
      <c r="Q39" s="12"/>
      <c r="R39" s="11" t="str">
        <f t="shared" si="5"/>
        <v/>
      </c>
      <c r="S39" s="11"/>
      <c r="T39" s="11"/>
      <c r="U39" s="11" t="str">
        <f t="shared" si="8"/>
        <v/>
      </c>
      <c r="V39" s="9"/>
      <c r="W39" s="15" t="str">
        <f t="shared" si="6"/>
        <v/>
      </c>
      <c r="X39" s="16" t="str">
        <f>IF(A39="","",IF(E39&lt;Thresholds!$C$4,1,0)+IF(J39&lt;Thresholds!$C$5,1,0)+IF(M39&lt;Thresholds!$C$6,1,0)+IF(O39&lt;Thresholds!$C$7,1,0)+IF(R39&gt;Thresholds!$C$8,1,0)+IF(AD39="",0,IF(AD39&lt;Thresholds!$C$9,1,0)))</f>
        <v/>
      </c>
      <c r="Y39" s="16" t="str">
        <f>IF(A39="","",IF(AND(E39&gt;=Thresholds!$C$4,E39&lt;Thresholds!$B$4),1,0)+IF(AND(J39&gt;=Thresholds!$C$5,J39&lt;Thresholds!$B$5),1,0)+IF(AND(M39&gt;=Thresholds!$C$6,M39&lt;Thresholds!$B$6),1,0)+IF(AND(O39&gt;=Thresholds!$C$7,O39&lt;Thresholds!$B$7),1,0)+IF(AND(R39&gt;Thresholds!$B$8,R39&lt;=Thresholds!$C$8),1,0)+IF(AD39="",0,IF(AND(AD39&gt;=Thresholds!$C$9,AD39&lt;Thresholds!$B$9),1,0)))</f>
        <v/>
      </c>
      <c r="Z39" s="16" t="str">
        <f t="shared" si="7"/>
        <v/>
      </c>
      <c r="AA39" s="9"/>
      <c r="AB39" s="31"/>
      <c r="AC39" s="31"/>
      <c r="AD39" s="31" t="str">
        <f t="shared" si="9"/>
        <v/>
      </c>
    </row>
    <row r="40" spans="1:30" x14ac:dyDescent="0.3">
      <c r="A40" s="9"/>
      <c r="B40" s="9"/>
      <c r="C40" s="10"/>
      <c r="D40" s="10"/>
      <c r="E40" s="11" t="str">
        <f t="shared" si="0"/>
        <v/>
      </c>
      <c r="F40" s="12"/>
      <c r="G40" s="12"/>
      <c r="H40" s="12"/>
      <c r="I40" s="12"/>
      <c r="J40" s="11" t="str">
        <f t="shared" si="1"/>
        <v/>
      </c>
      <c r="K40" s="12"/>
      <c r="L40" s="13">
        <f t="shared" si="2"/>
        <v>0</v>
      </c>
      <c r="M40" s="14" t="str">
        <f t="shared" si="3"/>
        <v/>
      </c>
      <c r="N40" s="12"/>
      <c r="O40" s="11" t="str">
        <f t="shared" si="4"/>
        <v/>
      </c>
      <c r="P40" s="12"/>
      <c r="Q40" s="12"/>
      <c r="R40" s="11" t="str">
        <f t="shared" si="5"/>
        <v/>
      </c>
      <c r="S40" s="11"/>
      <c r="T40" s="11"/>
      <c r="U40" s="11" t="str">
        <f t="shared" si="8"/>
        <v/>
      </c>
      <c r="V40" s="9"/>
      <c r="W40" s="15" t="str">
        <f t="shared" si="6"/>
        <v/>
      </c>
      <c r="X40" s="16" t="str">
        <f>IF(A40="","",IF(E40&lt;Thresholds!$C$4,1,0)+IF(J40&lt;Thresholds!$C$5,1,0)+IF(M40&lt;Thresholds!$C$6,1,0)+IF(O40&lt;Thresholds!$C$7,1,0)+IF(R40&gt;Thresholds!$C$8,1,0)+IF(AD40="",0,IF(AD40&lt;Thresholds!$C$9,1,0)))</f>
        <v/>
      </c>
      <c r="Y40" s="16" t="str">
        <f>IF(A40="","",IF(AND(E40&gt;=Thresholds!$C$4,E40&lt;Thresholds!$B$4),1,0)+IF(AND(J40&gt;=Thresholds!$C$5,J40&lt;Thresholds!$B$5),1,0)+IF(AND(M40&gt;=Thresholds!$C$6,M40&lt;Thresholds!$B$6),1,0)+IF(AND(O40&gt;=Thresholds!$C$7,O40&lt;Thresholds!$B$7),1,0)+IF(AND(R40&gt;Thresholds!$B$8,R40&lt;=Thresholds!$C$8),1,0)+IF(AD40="",0,IF(AND(AD40&gt;=Thresholds!$C$9,AD40&lt;Thresholds!$B$9),1,0)))</f>
        <v/>
      </c>
      <c r="Z40" s="16" t="str">
        <f t="shared" si="7"/>
        <v/>
      </c>
      <c r="AA40" s="9"/>
      <c r="AB40" s="31"/>
      <c r="AC40" s="31"/>
      <c r="AD40" s="31" t="str">
        <f t="shared" si="9"/>
        <v/>
      </c>
    </row>
    <row r="41" spans="1:30" x14ac:dyDescent="0.3">
      <c r="A41" s="9"/>
      <c r="B41" s="9"/>
      <c r="C41" s="10"/>
      <c r="D41" s="10"/>
      <c r="E41" s="11" t="str">
        <f t="shared" si="0"/>
        <v/>
      </c>
      <c r="F41" s="12"/>
      <c r="G41" s="12"/>
      <c r="H41" s="12"/>
      <c r="I41" s="12"/>
      <c r="J41" s="11" t="str">
        <f t="shared" si="1"/>
        <v/>
      </c>
      <c r="K41" s="12"/>
      <c r="L41" s="13">
        <f t="shared" si="2"/>
        <v>0</v>
      </c>
      <c r="M41" s="14" t="str">
        <f t="shared" si="3"/>
        <v/>
      </c>
      <c r="N41" s="12"/>
      <c r="O41" s="11" t="str">
        <f t="shared" si="4"/>
        <v/>
      </c>
      <c r="P41" s="12"/>
      <c r="Q41" s="12"/>
      <c r="R41" s="11" t="str">
        <f t="shared" si="5"/>
        <v/>
      </c>
      <c r="S41" s="11"/>
      <c r="T41" s="11"/>
      <c r="U41" s="11" t="str">
        <f t="shared" si="8"/>
        <v/>
      </c>
      <c r="V41" s="9"/>
      <c r="W41" s="15" t="str">
        <f t="shared" si="6"/>
        <v/>
      </c>
      <c r="X41" s="16" t="str">
        <f>IF(A41="","",IF(E41&lt;Thresholds!$C$4,1,0)+IF(J41&lt;Thresholds!$C$5,1,0)+IF(M41&lt;Thresholds!$C$6,1,0)+IF(O41&lt;Thresholds!$C$7,1,0)+IF(R41&gt;Thresholds!$C$8,1,0)+IF(AD41="",0,IF(AD41&lt;Thresholds!$C$9,1,0)))</f>
        <v/>
      </c>
      <c r="Y41" s="16" t="str">
        <f>IF(A41="","",IF(AND(E41&gt;=Thresholds!$C$4,E41&lt;Thresholds!$B$4),1,0)+IF(AND(J41&gt;=Thresholds!$C$5,J41&lt;Thresholds!$B$5),1,0)+IF(AND(M41&gt;=Thresholds!$C$6,M41&lt;Thresholds!$B$6),1,0)+IF(AND(O41&gt;=Thresholds!$C$7,O41&lt;Thresholds!$B$7),1,0)+IF(AND(R41&gt;Thresholds!$B$8,R41&lt;=Thresholds!$C$8),1,0)+IF(AD41="",0,IF(AND(AD41&gt;=Thresholds!$C$9,AD41&lt;Thresholds!$B$9),1,0)))</f>
        <v/>
      </c>
      <c r="Z41" s="16" t="str">
        <f t="shared" si="7"/>
        <v/>
      </c>
      <c r="AA41" s="9"/>
      <c r="AB41" s="31"/>
      <c r="AC41" s="31"/>
      <c r="AD41" s="31" t="str">
        <f t="shared" si="9"/>
        <v/>
      </c>
    </row>
    <row r="42" spans="1:30" x14ac:dyDescent="0.3">
      <c r="A42" s="9"/>
      <c r="B42" s="9"/>
      <c r="C42" s="10"/>
      <c r="D42" s="10"/>
      <c r="E42" s="11" t="str">
        <f t="shared" si="0"/>
        <v/>
      </c>
      <c r="F42" s="12"/>
      <c r="G42" s="12"/>
      <c r="H42" s="12"/>
      <c r="I42" s="12"/>
      <c r="J42" s="11" t="str">
        <f t="shared" si="1"/>
        <v/>
      </c>
      <c r="K42" s="12"/>
      <c r="L42" s="13">
        <f t="shared" si="2"/>
        <v>0</v>
      </c>
      <c r="M42" s="14" t="str">
        <f t="shared" si="3"/>
        <v/>
      </c>
      <c r="N42" s="12"/>
      <c r="O42" s="11" t="str">
        <f t="shared" si="4"/>
        <v/>
      </c>
      <c r="P42" s="12"/>
      <c r="Q42" s="12"/>
      <c r="R42" s="11" t="str">
        <f t="shared" si="5"/>
        <v/>
      </c>
      <c r="S42" s="11"/>
      <c r="T42" s="11"/>
      <c r="U42" s="11" t="str">
        <f t="shared" si="8"/>
        <v/>
      </c>
      <c r="V42" s="9"/>
      <c r="W42" s="15" t="str">
        <f t="shared" si="6"/>
        <v/>
      </c>
      <c r="X42" s="16" t="str">
        <f>IF(A42="","",IF(E42&lt;Thresholds!$C$4,1,0)+IF(J42&lt;Thresholds!$C$5,1,0)+IF(M42&lt;Thresholds!$C$6,1,0)+IF(O42&lt;Thresholds!$C$7,1,0)+IF(R42&gt;Thresholds!$C$8,1,0)+IF(AD42="",0,IF(AD42&lt;Thresholds!$C$9,1,0)))</f>
        <v/>
      </c>
      <c r="Y42" s="16" t="str">
        <f>IF(A42="","",IF(AND(E42&gt;=Thresholds!$C$4,E42&lt;Thresholds!$B$4),1,0)+IF(AND(J42&gt;=Thresholds!$C$5,J42&lt;Thresholds!$B$5),1,0)+IF(AND(M42&gt;=Thresholds!$C$6,M42&lt;Thresholds!$B$6),1,0)+IF(AND(O42&gt;=Thresholds!$C$7,O42&lt;Thresholds!$B$7),1,0)+IF(AND(R42&gt;Thresholds!$B$8,R42&lt;=Thresholds!$C$8),1,0)+IF(AD42="",0,IF(AND(AD42&gt;=Thresholds!$C$9,AD42&lt;Thresholds!$B$9),1,0)))</f>
        <v/>
      </c>
      <c r="Z42" s="16" t="str">
        <f t="shared" si="7"/>
        <v/>
      </c>
      <c r="AA42" s="9"/>
      <c r="AB42" s="31"/>
      <c r="AC42" s="31"/>
      <c r="AD42" s="31" t="str">
        <f t="shared" si="9"/>
        <v/>
      </c>
    </row>
    <row r="43" spans="1:30" x14ac:dyDescent="0.3">
      <c r="A43" s="9"/>
      <c r="B43" s="9"/>
      <c r="C43" s="10"/>
      <c r="D43" s="10"/>
      <c r="E43" s="11" t="str">
        <f t="shared" si="0"/>
        <v/>
      </c>
      <c r="F43" s="12"/>
      <c r="G43" s="12"/>
      <c r="H43" s="12"/>
      <c r="I43" s="12"/>
      <c r="J43" s="11" t="str">
        <f t="shared" si="1"/>
        <v/>
      </c>
      <c r="K43" s="12"/>
      <c r="L43" s="13">
        <f t="shared" si="2"/>
        <v>0</v>
      </c>
      <c r="M43" s="14" t="str">
        <f t="shared" si="3"/>
        <v/>
      </c>
      <c r="N43" s="12"/>
      <c r="O43" s="11" t="str">
        <f t="shared" si="4"/>
        <v/>
      </c>
      <c r="P43" s="12"/>
      <c r="Q43" s="12"/>
      <c r="R43" s="11" t="str">
        <f t="shared" si="5"/>
        <v/>
      </c>
      <c r="S43" s="11"/>
      <c r="T43" s="11"/>
      <c r="U43" s="11" t="str">
        <f t="shared" si="8"/>
        <v/>
      </c>
      <c r="V43" s="9"/>
      <c r="W43" s="15" t="str">
        <f t="shared" si="6"/>
        <v/>
      </c>
      <c r="X43" s="16" t="str">
        <f>IF(A43="","",IF(E43&lt;Thresholds!$C$4,1,0)+IF(J43&lt;Thresholds!$C$5,1,0)+IF(M43&lt;Thresholds!$C$6,1,0)+IF(O43&lt;Thresholds!$C$7,1,0)+IF(R43&gt;Thresholds!$C$8,1,0)+IF(AD43="",0,IF(AD43&lt;Thresholds!$C$9,1,0)))</f>
        <v/>
      </c>
      <c r="Y43" s="16" t="str">
        <f>IF(A43="","",IF(AND(E43&gt;=Thresholds!$C$4,E43&lt;Thresholds!$B$4),1,0)+IF(AND(J43&gt;=Thresholds!$C$5,J43&lt;Thresholds!$B$5),1,0)+IF(AND(M43&gt;=Thresholds!$C$6,M43&lt;Thresholds!$B$6),1,0)+IF(AND(O43&gt;=Thresholds!$C$7,O43&lt;Thresholds!$B$7),1,0)+IF(AND(R43&gt;Thresholds!$B$8,R43&lt;=Thresholds!$C$8),1,0)+IF(AD43="",0,IF(AND(AD43&gt;=Thresholds!$C$9,AD43&lt;Thresholds!$B$9),1,0)))</f>
        <v/>
      </c>
      <c r="Z43" s="16" t="str">
        <f t="shared" si="7"/>
        <v/>
      </c>
      <c r="AA43" s="9"/>
      <c r="AB43" s="31"/>
      <c r="AC43" s="31"/>
      <c r="AD43" s="31" t="str">
        <f t="shared" si="9"/>
        <v/>
      </c>
    </row>
    <row r="44" spans="1:30" x14ac:dyDescent="0.3">
      <c r="A44" s="9"/>
      <c r="B44" s="9"/>
      <c r="C44" s="10"/>
      <c r="D44" s="10"/>
      <c r="E44" s="11" t="str">
        <f t="shared" si="0"/>
        <v/>
      </c>
      <c r="F44" s="12"/>
      <c r="G44" s="12"/>
      <c r="H44" s="12"/>
      <c r="I44" s="12"/>
      <c r="J44" s="11" t="str">
        <f t="shared" si="1"/>
        <v/>
      </c>
      <c r="K44" s="12"/>
      <c r="L44" s="13">
        <f t="shared" si="2"/>
        <v>0</v>
      </c>
      <c r="M44" s="14" t="str">
        <f t="shared" si="3"/>
        <v/>
      </c>
      <c r="N44" s="12"/>
      <c r="O44" s="11" t="str">
        <f t="shared" si="4"/>
        <v/>
      </c>
      <c r="P44" s="12"/>
      <c r="Q44" s="12"/>
      <c r="R44" s="11" t="str">
        <f t="shared" si="5"/>
        <v/>
      </c>
      <c r="S44" s="11"/>
      <c r="T44" s="11"/>
      <c r="U44" s="11" t="str">
        <f t="shared" si="8"/>
        <v/>
      </c>
      <c r="V44" s="9"/>
      <c r="W44" s="15" t="str">
        <f t="shared" si="6"/>
        <v/>
      </c>
      <c r="X44" s="16" t="str">
        <f>IF(A44="","",IF(E44&lt;Thresholds!$C$4,1,0)+IF(J44&lt;Thresholds!$C$5,1,0)+IF(M44&lt;Thresholds!$C$6,1,0)+IF(O44&lt;Thresholds!$C$7,1,0)+IF(R44&gt;Thresholds!$C$8,1,0)+IF(AD44="",0,IF(AD44&lt;Thresholds!$C$9,1,0)))</f>
        <v/>
      </c>
      <c r="Y44" s="16" t="str">
        <f>IF(A44="","",IF(AND(E44&gt;=Thresholds!$C$4,E44&lt;Thresholds!$B$4),1,0)+IF(AND(J44&gt;=Thresholds!$C$5,J44&lt;Thresholds!$B$5),1,0)+IF(AND(M44&gt;=Thresholds!$C$6,M44&lt;Thresholds!$B$6),1,0)+IF(AND(O44&gt;=Thresholds!$C$7,O44&lt;Thresholds!$B$7),1,0)+IF(AND(R44&gt;Thresholds!$B$8,R44&lt;=Thresholds!$C$8),1,0)+IF(AD44="",0,IF(AND(AD44&gt;=Thresholds!$C$9,AD44&lt;Thresholds!$B$9),1,0)))</f>
        <v/>
      </c>
      <c r="Z44" s="16" t="str">
        <f t="shared" si="7"/>
        <v/>
      </c>
      <c r="AA44" s="9"/>
      <c r="AB44" s="31"/>
      <c r="AC44" s="31"/>
      <c r="AD44" s="31" t="str">
        <f t="shared" si="9"/>
        <v/>
      </c>
    </row>
  </sheetData>
  <mergeCells count="1">
    <mergeCell ref="A1:AA1"/>
  </mergeCells>
  <conditionalFormatting sqref="W5:W44">
    <cfRule type="expression" dxfId="2" priority="16">
      <formula>W5="Critical"</formula>
    </cfRule>
    <cfRule type="expression" dxfId="1" priority="17">
      <formula>W5="Watch"</formula>
    </cfRule>
    <cfRule type="expression" dxfId="0" priority="18">
      <formula>W5="Stable"</formula>
    </cfRule>
  </conditionalFormatting>
  <dataValidations count="1">
    <dataValidation type="list" allowBlank="1" sqref="V5:V44" xr:uid="{00000000-0002-0000-0100-000000000000}">
      <formula1>"Enrollment,Economy,Staffing,One-time Funding,Stable/Multiple"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showGridLines="0" workbookViewId="0">
      <selection activeCell="B10" sqref="B10"/>
    </sheetView>
  </sheetViews>
  <sheetFormatPr defaultRowHeight="14.4" x14ac:dyDescent="0.3"/>
  <cols>
    <col min="1" max="1" width="24" customWidth="1"/>
    <col min="2" max="4" width="18" customWidth="1"/>
    <col min="5" max="5" width="44" customWidth="1"/>
  </cols>
  <sheetData>
    <row r="1" spans="1:5" ht="21" x14ac:dyDescent="0.4">
      <c r="A1" s="32" t="s">
        <v>67</v>
      </c>
      <c r="B1" s="33"/>
      <c r="C1" s="33"/>
      <c r="D1" s="33"/>
      <c r="E1" s="33"/>
    </row>
    <row r="3" spans="1:5" x14ac:dyDescent="0.3">
      <c r="A3" s="2" t="s">
        <v>68</v>
      </c>
      <c r="B3" s="2" t="s">
        <v>69</v>
      </c>
      <c r="C3" s="2" t="s">
        <v>70</v>
      </c>
      <c r="D3" s="2" t="s">
        <v>71</v>
      </c>
      <c r="E3" s="2" t="s">
        <v>52</v>
      </c>
    </row>
    <row r="4" spans="1:5" x14ac:dyDescent="0.3">
      <c r="A4" s="17" t="s">
        <v>38</v>
      </c>
      <c r="B4" s="18">
        <v>0.95</v>
      </c>
      <c r="C4" s="18">
        <v>0.92</v>
      </c>
      <c r="D4" s="19" t="s">
        <v>72</v>
      </c>
      <c r="E4" s="19" t="s">
        <v>73</v>
      </c>
    </row>
    <row r="5" spans="1:5" x14ac:dyDescent="0.3">
      <c r="A5" s="17" t="s">
        <v>43</v>
      </c>
      <c r="B5" s="18">
        <v>0.01</v>
      </c>
      <c r="C5" s="18">
        <v>0</v>
      </c>
      <c r="D5" s="19" t="s">
        <v>72</v>
      </c>
      <c r="E5" s="19" t="s">
        <v>74</v>
      </c>
    </row>
    <row r="6" spans="1:5" x14ac:dyDescent="0.3">
      <c r="A6" s="17" t="s">
        <v>29</v>
      </c>
      <c r="B6" s="20">
        <v>75</v>
      </c>
      <c r="C6" s="20">
        <v>45</v>
      </c>
      <c r="D6" s="19" t="s">
        <v>72</v>
      </c>
      <c r="E6" s="19" t="s">
        <v>75</v>
      </c>
    </row>
    <row r="7" spans="1:5" x14ac:dyDescent="0.3">
      <c r="A7" s="17" t="s">
        <v>30</v>
      </c>
      <c r="B7" s="18">
        <v>0.16</v>
      </c>
      <c r="C7" s="18">
        <v>0.1</v>
      </c>
      <c r="D7" s="19" t="s">
        <v>72</v>
      </c>
      <c r="E7" s="19" t="s">
        <v>76</v>
      </c>
    </row>
    <row r="8" spans="1:5" x14ac:dyDescent="0.3">
      <c r="A8" s="17" t="s">
        <v>31</v>
      </c>
      <c r="B8" s="18">
        <v>1</v>
      </c>
      <c r="C8" s="18">
        <v>1.03</v>
      </c>
      <c r="D8" s="19" t="s">
        <v>77</v>
      </c>
      <c r="E8" s="19" t="s">
        <v>78</v>
      </c>
    </row>
    <row r="9" spans="1:5" x14ac:dyDescent="0.3">
      <c r="A9" s="17" t="s">
        <v>102</v>
      </c>
      <c r="B9" s="18">
        <v>0.2</v>
      </c>
      <c r="C9" s="18">
        <v>0.15</v>
      </c>
      <c r="D9" s="19" t="s">
        <v>72</v>
      </c>
      <c r="E9" s="19" t="s">
        <v>103</v>
      </c>
    </row>
    <row r="11" spans="1:5" x14ac:dyDescent="0.3">
      <c r="A11" s="3" t="s">
        <v>79</v>
      </c>
    </row>
    <row r="12" spans="1:5" x14ac:dyDescent="0.3">
      <c r="A12" t="s">
        <v>13</v>
      </c>
      <c r="B12" t="s">
        <v>80</v>
      </c>
    </row>
    <row r="13" spans="1:5" x14ac:dyDescent="0.3">
      <c r="A13" t="s">
        <v>16</v>
      </c>
      <c r="B13" t="s">
        <v>81</v>
      </c>
    </row>
    <row r="14" spans="1:5" x14ac:dyDescent="0.3">
      <c r="A14" t="s">
        <v>19</v>
      </c>
      <c r="B14" t="s">
        <v>82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4"/>
  <sheetViews>
    <sheetView showGridLines="0" workbookViewId="0">
      <selection sqref="A1:F1"/>
    </sheetView>
  </sheetViews>
  <sheetFormatPr defaultRowHeight="14.4" x14ac:dyDescent="0.3"/>
  <cols>
    <col min="1" max="1" width="28" customWidth="1"/>
    <col min="2" max="2" width="60" customWidth="1"/>
    <col min="3" max="6" width="14" customWidth="1"/>
  </cols>
  <sheetData>
    <row r="1" spans="1:6" ht="21" x14ac:dyDescent="0.4">
      <c r="A1" s="32" t="s">
        <v>0</v>
      </c>
      <c r="B1" s="33"/>
      <c r="C1" s="33"/>
      <c r="D1" s="33"/>
      <c r="E1" s="33"/>
      <c r="F1" s="33"/>
    </row>
    <row r="2" spans="1:6" x14ac:dyDescent="0.3">
      <c r="A2" s="3" t="s">
        <v>83</v>
      </c>
    </row>
    <row r="4" spans="1:6" x14ac:dyDescent="0.3">
      <c r="A4" t="s">
        <v>104</v>
      </c>
    </row>
    <row r="5" spans="1:6" x14ac:dyDescent="0.3">
      <c r="A5" t="s">
        <v>84</v>
      </c>
    </row>
    <row r="6" spans="1:6" x14ac:dyDescent="0.3">
      <c r="A6" t="s">
        <v>105</v>
      </c>
    </row>
    <row r="7" spans="1:6" x14ac:dyDescent="0.3">
      <c r="A7" t="s">
        <v>85</v>
      </c>
    </row>
    <row r="8" spans="1:6" x14ac:dyDescent="0.3">
      <c r="A8" t="s">
        <v>86</v>
      </c>
    </row>
    <row r="10" spans="1:6" x14ac:dyDescent="0.3">
      <c r="A10" s="3" t="s">
        <v>87</v>
      </c>
    </row>
    <row r="11" spans="1:6" x14ac:dyDescent="0.3">
      <c r="A11" s="21" t="s">
        <v>88</v>
      </c>
      <c r="B11" t="s">
        <v>89</v>
      </c>
    </row>
    <row r="12" spans="1:6" x14ac:dyDescent="0.3">
      <c r="A12" s="22" t="s">
        <v>90</v>
      </c>
      <c r="B12" t="s">
        <v>91</v>
      </c>
    </row>
    <row r="13" spans="1:6" x14ac:dyDescent="0.3">
      <c r="A13" s="23" t="s">
        <v>92</v>
      </c>
      <c r="B13" t="s">
        <v>93</v>
      </c>
    </row>
    <row r="14" spans="1:6" x14ac:dyDescent="0.3">
      <c r="A14" s="24" t="s">
        <v>94</v>
      </c>
      <c r="B14" t="s">
        <v>95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0"/>
  <sheetViews>
    <sheetView workbookViewId="0">
      <selection activeCell="J1" sqref="J1:K1"/>
    </sheetView>
  </sheetViews>
  <sheetFormatPr defaultRowHeight="14.4" x14ac:dyDescent="0.3"/>
  <cols>
    <col min="4" max="4" width="15.44140625" customWidth="1"/>
    <col min="7" max="7" width="12" customWidth="1"/>
  </cols>
  <sheetData>
    <row r="1" spans="1:11" x14ac:dyDescent="0.3">
      <c r="A1" s="30" t="s">
        <v>32</v>
      </c>
      <c r="B1" s="30" t="s">
        <v>96</v>
      </c>
      <c r="D1" s="30" t="s">
        <v>97</v>
      </c>
      <c r="E1" s="30" t="s">
        <v>96</v>
      </c>
      <c r="G1" s="30" t="s">
        <v>25</v>
      </c>
      <c r="H1" s="30" t="s">
        <v>33</v>
      </c>
      <c r="J1" s="30" t="s">
        <v>25</v>
      </c>
      <c r="K1" s="30" t="s">
        <v>99</v>
      </c>
    </row>
    <row r="2" spans="1:11" x14ac:dyDescent="0.3">
      <c r="A2" t="s">
        <v>13</v>
      </c>
      <c r="B2">
        <f>COUNTIF('School Data'!W5:W44,"Critical")</f>
        <v>4</v>
      </c>
      <c r="D2" t="s">
        <v>14</v>
      </c>
      <c r="E2">
        <f>COUNTIF('School Data'!V5:V44,"Enrollment")</f>
        <v>3</v>
      </c>
      <c r="G2" t="str">
        <f t="array" ref="G2">IF(ROW()-ROW($G$2)+1&lt;=COUNTA('School Data'!$A$5:$A$44),INDEX('School Data'!$A$5:$A$44,ROW()-ROW($G$2)+1),"")</f>
        <v>Campus 1</v>
      </c>
      <c r="H2">
        <f t="array" ref="H2">IF(G2="","",INDEX('School Data'!$Z$5:$Z$44,ROW()-1))</f>
        <v>9</v>
      </c>
      <c r="J2" t="str">
        <f>IF(ROW()-ROW($J$2)+1&lt;=COUNTA('School Data'!$A$5:$A$44),INDEX('School Data'!$A$5:$A$44,ROW()-ROW($J$2)+1),"")</f>
        <v>Campus 1</v>
      </c>
      <c r="K2">
        <f>IF(J2="","",INDEX('School Data'!$AD$5:$AD$44,ROW()-1))</f>
        <v>0</v>
      </c>
    </row>
    <row r="3" spans="1:11" x14ac:dyDescent="0.3">
      <c r="A3" t="s">
        <v>16</v>
      </c>
      <c r="B3">
        <f>COUNTIF('School Data'!W5:W44,"Watch")</f>
        <v>2</v>
      </c>
      <c r="D3" t="s">
        <v>17</v>
      </c>
      <c r="E3">
        <f>COUNTIF('School Data'!V5:V44,"Economy")</f>
        <v>1</v>
      </c>
      <c r="G3" t="str">
        <f t="array" ref="G3">IF(ROW()-ROW($G$2)+1&lt;=COUNTA('School Data'!$A$5:$A$44),INDEX('School Data'!$A$5:$A$44,ROW()-ROW($G$2)+1),"")</f>
        <v>Campus 2</v>
      </c>
      <c r="H3">
        <f t="array" ref="H3">IF(G3="","",INDEX('School Data'!$Z$5:$Z$44,ROW()-1))</f>
        <v>1</v>
      </c>
      <c r="J3" t="str">
        <f>IF(ROW()-ROW($J$2)+1&lt;=COUNTA('School Data'!$A$5:$A$44),INDEX('School Data'!$A$5:$A$44,ROW()-ROW($J$2)+1),"")</f>
        <v>Campus 2</v>
      </c>
      <c r="K3">
        <f>IF(J3="","",INDEX('School Data'!$AD$5:$AD$44,ROW()-1))</f>
        <v>0</v>
      </c>
    </row>
    <row r="4" spans="1:11" x14ac:dyDescent="0.3">
      <c r="A4" t="s">
        <v>19</v>
      </c>
      <c r="B4">
        <f>COUNTIF('School Data'!W5:W44,"Stable")</f>
        <v>2</v>
      </c>
      <c r="D4" t="s">
        <v>20</v>
      </c>
      <c r="E4">
        <f>COUNTIF('School Data'!V5:V44,"Staffing")</f>
        <v>0</v>
      </c>
      <c r="G4" t="str">
        <f t="array" ref="G4">IF(ROW()-ROW($G$2)+1&lt;=COUNTA('School Data'!$A$5:$A$44),INDEX('School Data'!$A$5:$A$44,ROW()-ROW($G$2)+1),"")</f>
        <v>Campus 3</v>
      </c>
      <c r="H4">
        <f t="array" ref="H4">IF(G4="","",INDEX('School Data'!$Z$5:$Z$44,ROW()-1))</f>
        <v>12</v>
      </c>
      <c r="J4" t="str">
        <f>IF(ROW()-ROW($J$2)+1&lt;=COUNTA('School Data'!$A$5:$A$44),INDEX('School Data'!$A$5:$A$44,ROW()-ROW($J$2)+1),"")</f>
        <v>Campus 3</v>
      </c>
      <c r="K4">
        <f>IF(J4="","",INDEX('School Data'!$AD$5:$AD$44,ROW()-1))</f>
        <v>0</v>
      </c>
    </row>
    <row r="5" spans="1:11" x14ac:dyDescent="0.3">
      <c r="D5" t="s">
        <v>22</v>
      </c>
      <c r="E5">
        <f>COUNTIF('School Data'!V5:V44,"One-time Funding")</f>
        <v>1</v>
      </c>
      <c r="G5" t="str">
        <f t="array" ref="G5">IF(ROW()-ROW($G$2)+1&lt;=COUNTA('School Data'!$A$5:$A$44),INDEX('School Data'!$A$5:$A$44,ROW()-ROW($G$2)+1),"")</f>
        <v>Campus 4</v>
      </c>
      <c r="H5">
        <f t="array" ref="H5">IF(G5="","",INDEX('School Data'!$Z$5:$Z$44,ROW()-1))</f>
        <v>1</v>
      </c>
      <c r="J5" t="str">
        <f>IF(ROW()-ROW($J$2)+1&lt;=COUNTA('School Data'!$A$5:$A$44),INDEX('School Data'!$A$5:$A$44,ROW()-ROW($J$2)+1),"")</f>
        <v>Campus 4</v>
      </c>
      <c r="K5">
        <f>IF(J5="","",INDEX('School Data'!$AD$5:$AD$44,ROW()-1))</f>
        <v>0</v>
      </c>
    </row>
    <row r="6" spans="1:11" x14ac:dyDescent="0.3">
      <c r="D6" t="s">
        <v>23</v>
      </c>
      <c r="E6">
        <f>COUNTIF('School Data'!V5:V44,"Stable/Multiple")</f>
        <v>3</v>
      </c>
      <c r="G6" t="str">
        <f t="array" ref="G6">IF(ROW()-ROW($G$2)+1&lt;=COUNTA('School Data'!$A$5:$A$44),INDEX('School Data'!$A$5:$A$44,ROW()-ROW($G$2)+1),"")</f>
        <v>Campus 5</v>
      </c>
      <c r="H6">
        <f t="array" ref="H6">IF(G6="","",INDEX('School Data'!$Z$5:$Z$44,ROW()-1))</f>
        <v>10</v>
      </c>
      <c r="J6" t="str">
        <f>IF(ROW()-ROW($J$2)+1&lt;=COUNTA('School Data'!$A$5:$A$44),INDEX('School Data'!$A$5:$A$44,ROW()-ROW($J$2)+1),"")</f>
        <v>Campus 5</v>
      </c>
      <c r="K6">
        <f>IF(J6="","",INDEX('School Data'!$AD$5:$AD$44,ROW()-1))</f>
        <v>0</v>
      </c>
    </row>
    <row r="7" spans="1:11" x14ac:dyDescent="0.3">
      <c r="G7" t="str">
        <f t="array" ref="G7">IF(ROW()-ROW($G$2)+1&lt;=COUNTA('School Data'!$A$5:$A$44),INDEX('School Data'!$A$5:$A$44,ROW()-ROW($G$2)+1),"")</f>
        <v>Campus 6</v>
      </c>
      <c r="H7">
        <f t="array" ref="H7">IF(G7="","",INDEX('School Data'!$Z$5:$Z$44,ROW()-1))</f>
        <v>3</v>
      </c>
      <c r="J7" t="str">
        <f>IF(ROW()-ROW($J$2)+1&lt;=COUNTA('School Data'!$A$5:$A$44),INDEX('School Data'!$A$5:$A$44,ROW()-ROW($J$2)+1),"")</f>
        <v>Campus 6</v>
      </c>
      <c r="K7">
        <f>IF(J7="","",INDEX('School Data'!$AD$5:$AD$44,ROW()-1))</f>
        <v>0</v>
      </c>
    </row>
    <row r="8" spans="1:11" x14ac:dyDescent="0.3">
      <c r="G8" t="str">
        <f t="array" ref="G8">IF(ROW()-ROW($G$2)+1&lt;=COUNTA('School Data'!$A$5:$A$44),INDEX('School Data'!$A$5:$A$44,ROW()-ROW($G$2)+1),"")</f>
        <v>Campus 7</v>
      </c>
      <c r="H8">
        <f t="array" ref="H8">IF(G8="","",INDEX('School Data'!$Z$5:$Z$44,ROW()-1))</f>
        <v>9</v>
      </c>
      <c r="J8" t="str">
        <f>IF(ROW()-ROW($J$2)+1&lt;=COUNTA('School Data'!$A$5:$A$44),INDEX('School Data'!$A$5:$A$44,ROW()-ROW($J$2)+1),"")</f>
        <v>Campus 7</v>
      </c>
      <c r="K8">
        <f>IF(J8="","",INDEX('School Data'!$AD$5:$AD$44,ROW()-1))</f>
        <v>0</v>
      </c>
    </row>
    <row r="9" spans="1:11" x14ac:dyDescent="0.3">
      <c r="G9" t="str">
        <f t="array" ref="G9">IF(ROW()-ROW($G$2)+1&lt;=COUNTA('School Data'!$A$5:$A$44),INDEX('School Data'!$A$5:$A$44,ROW()-ROW($G$2)+1),"")</f>
        <v>Campus 8</v>
      </c>
      <c r="H9">
        <f t="array" ref="H9">IF(G9="","",INDEX('School Data'!$Z$5:$Z$44,ROW()-1))</f>
        <v>3</v>
      </c>
      <c r="J9" t="str">
        <f>IF(ROW()-ROW($J$2)+1&lt;=COUNTA('School Data'!$A$5:$A$44),INDEX('School Data'!$A$5:$A$44,ROW()-ROW($J$2)+1),"")</f>
        <v>Campus 8</v>
      </c>
      <c r="K9">
        <f>IF(J9="","",INDEX('School Data'!$AD$5:$AD$44,ROW()-1))</f>
        <v>0</v>
      </c>
    </row>
    <row r="10" spans="1:11" x14ac:dyDescent="0.3">
      <c r="G10" t="str">
        <f t="array" ref="G10">IF(ROW()-ROW($G$2)+1&lt;=COUNTA('School Data'!$A$5:$A$44),INDEX('School Data'!$A$5:$A$44,ROW()-ROW($G$2)+1),"")</f>
        <v/>
      </c>
      <c r="H10" t="str">
        <f t="array" ref="H10">IF(G10="","",INDEX('School Data'!$Z$5:$Z$44,ROW()-1))</f>
        <v/>
      </c>
      <c r="J10" t="str">
        <f>IF(ROW()-ROW($J$2)+1&lt;=COUNTA('School Data'!$A$5:$A$44),INDEX('School Data'!$A$5:$A$44,ROW()-ROW($J$2)+1),"")</f>
        <v/>
      </c>
      <c r="K10" t="str">
        <f>IF(J10="","",INDEX('School Data'!$AD$5:$AD$44,ROW()-1))</f>
        <v/>
      </c>
    </row>
    <row r="11" spans="1:11" x14ac:dyDescent="0.3">
      <c r="G11" t="str">
        <f t="array" ref="G11">IF(ROW()-ROW($G$2)+1&lt;=COUNTA('School Data'!$A$5:$A$44),INDEX('School Data'!$A$5:$A$44,ROW()-ROW($G$2)+1),"")</f>
        <v/>
      </c>
      <c r="H11" t="str">
        <f t="array" ref="H11">IF(G11="","",INDEX('School Data'!$Z$5:$Z$44,ROW()-1))</f>
        <v/>
      </c>
      <c r="J11" t="str">
        <f>IF(ROW()-ROW($J$2)+1&lt;=COUNTA('School Data'!$A$5:$A$44),INDEX('School Data'!$A$5:$A$44,ROW()-ROW($J$2)+1),"")</f>
        <v/>
      </c>
      <c r="K11" t="str">
        <f>IF(J11="","",INDEX('School Data'!$AD$5:$AD$44,ROW()-1))</f>
        <v/>
      </c>
    </row>
    <row r="12" spans="1:11" x14ac:dyDescent="0.3">
      <c r="G12" t="str">
        <f t="array" ref="G12">IF(ROW()-ROW($G$2)+1&lt;=COUNTA('School Data'!$A$5:$A$44),INDEX('School Data'!$A$5:$A$44,ROW()-ROW($G$2)+1),"")</f>
        <v/>
      </c>
      <c r="H12" t="str">
        <f t="array" ref="H12">IF(G12="","",INDEX('School Data'!$Z$5:$Z$44,ROW()-1))</f>
        <v/>
      </c>
      <c r="J12" t="str">
        <f>IF(ROW()-ROW($J$2)+1&lt;=COUNTA('School Data'!$A$5:$A$44),INDEX('School Data'!$A$5:$A$44,ROW()-ROW($J$2)+1),"")</f>
        <v/>
      </c>
      <c r="K12" t="str">
        <f>IF(J12="","",INDEX('School Data'!$AD$5:$AD$44,ROW()-1))</f>
        <v/>
      </c>
    </row>
    <row r="13" spans="1:11" x14ac:dyDescent="0.3">
      <c r="G13" t="str">
        <f t="array" ref="G13">IF(ROW()-ROW($G$2)+1&lt;=COUNTA('School Data'!$A$5:$A$44),INDEX('School Data'!$A$5:$A$44,ROW()-ROW($G$2)+1),"")</f>
        <v/>
      </c>
      <c r="H13" t="str">
        <f t="array" ref="H13">IF(G13="","",INDEX('School Data'!$Z$5:$Z$44,ROW()-1))</f>
        <v/>
      </c>
      <c r="J13" t="str">
        <f>IF(ROW()-ROW($J$2)+1&lt;=COUNTA('School Data'!$A$5:$A$44),INDEX('School Data'!$A$5:$A$44,ROW()-ROW($J$2)+1),"")</f>
        <v/>
      </c>
      <c r="K13" t="str">
        <f>IF(J13="","",INDEX('School Data'!$AD$5:$AD$44,ROW()-1))</f>
        <v/>
      </c>
    </row>
    <row r="14" spans="1:11" x14ac:dyDescent="0.3">
      <c r="G14" t="str">
        <f t="array" ref="G14">IF(ROW()-ROW($G$2)+1&lt;=COUNTA('School Data'!$A$5:$A$44),INDEX('School Data'!$A$5:$A$44,ROW()-ROW($G$2)+1),"")</f>
        <v/>
      </c>
      <c r="H14" t="str">
        <f t="array" ref="H14">IF(G14="","",INDEX('School Data'!$Z$5:$Z$44,ROW()-1))</f>
        <v/>
      </c>
      <c r="J14" t="str">
        <f>IF(ROW()-ROW($J$2)+1&lt;=COUNTA('School Data'!$A$5:$A$44),INDEX('School Data'!$A$5:$A$44,ROW()-ROW($J$2)+1),"")</f>
        <v/>
      </c>
      <c r="K14" t="str">
        <f>IF(J14="","",INDEX('School Data'!$AD$5:$AD$44,ROW()-1))</f>
        <v/>
      </c>
    </row>
    <row r="15" spans="1:11" x14ac:dyDescent="0.3">
      <c r="G15" t="str">
        <f t="array" ref="G15">IF(ROW()-ROW($G$2)+1&lt;=COUNTA('School Data'!$A$5:$A$44),INDEX('School Data'!$A$5:$A$44,ROW()-ROW($G$2)+1),"")</f>
        <v/>
      </c>
      <c r="H15" t="str">
        <f t="array" ref="H15">IF(G15="","",INDEX('School Data'!$Z$5:$Z$44,ROW()-1))</f>
        <v/>
      </c>
      <c r="J15" t="str">
        <f>IF(ROW()-ROW($J$2)+1&lt;=COUNTA('School Data'!$A$5:$A$44),INDEX('School Data'!$A$5:$A$44,ROW()-ROW($J$2)+1),"")</f>
        <v/>
      </c>
      <c r="K15" t="str">
        <f>IF(J15="","",INDEX('School Data'!$AD$5:$AD$44,ROW()-1))</f>
        <v/>
      </c>
    </row>
    <row r="16" spans="1:11" x14ac:dyDescent="0.3">
      <c r="G16" t="str">
        <f t="array" ref="G16">IF(ROW()-ROW($G$2)+1&lt;=COUNTA('School Data'!$A$5:$A$44),INDEX('School Data'!$A$5:$A$44,ROW()-ROW($G$2)+1),"")</f>
        <v/>
      </c>
      <c r="H16" t="str">
        <f t="array" ref="H16">IF(G16="","",INDEX('School Data'!$Z$5:$Z$44,ROW()-1))</f>
        <v/>
      </c>
      <c r="J16" t="str">
        <f>IF(ROW()-ROW($J$2)+1&lt;=COUNTA('School Data'!$A$5:$A$44),INDEX('School Data'!$A$5:$A$44,ROW()-ROW($J$2)+1),"")</f>
        <v/>
      </c>
      <c r="K16" t="str">
        <f>IF(J16="","",INDEX('School Data'!$AD$5:$AD$44,ROW()-1))</f>
        <v/>
      </c>
    </row>
    <row r="17" spans="7:11" x14ac:dyDescent="0.3">
      <c r="G17" t="str">
        <f t="array" ref="G17">IF(ROW()-ROW($G$2)+1&lt;=COUNTA('School Data'!$A$5:$A$44),INDEX('School Data'!$A$5:$A$44,ROW()-ROW($G$2)+1),"")</f>
        <v/>
      </c>
      <c r="H17" t="str">
        <f t="array" ref="H17">IF(G17="","",INDEX('School Data'!$Z$5:$Z$44,ROW()-1))</f>
        <v/>
      </c>
      <c r="J17" t="str">
        <f>IF(ROW()-ROW($J$2)+1&lt;=COUNTA('School Data'!$A$5:$A$44),INDEX('School Data'!$A$5:$A$44,ROW()-ROW($J$2)+1),"")</f>
        <v/>
      </c>
      <c r="K17" t="str">
        <f>IF(J17="","",INDEX('School Data'!$AD$5:$AD$44,ROW()-1))</f>
        <v/>
      </c>
    </row>
    <row r="18" spans="7:11" x14ac:dyDescent="0.3">
      <c r="G18" t="str">
        <f t="array" ref="G18">IF(ROW()-ROW($G$2)+1&lt;=COUNTA('School Data'!$A$5:$A$44),INDEX('School Data'!$A$5:$A$44,ROW()-ROW($G$2)+1),"")</f>
        <v/>
      </c>
      <c r="H18" t="str">
        <f t="array" ref="H18">IF(G18="","",INDEX('School Data'!$Z$5:$Z$44,ROW()-1))</f>
        <v/>
      </c>
      <c r="J18" t="str">
        <f>IF(ROW()-ROW($J$2)+1&lt;=COUNTA('School Data'!$A$5:$A$44),INDEX('School Data'!$A$5:$A$44,ROW()-ROW($J$2)+1),"")</f>
        <v/>
      </c>
      <c r="K18" t="str">
        <f>IF(J18="","",INDEX('School Data'!$AD$5:$AD$44,ROW()-1))</f>
        <v/>
      </c>
    </row>
    <row r="19" spans="7:11" x14ac:dyDescent="0.3">
      <c r="G19" t="str">
        <f t="array" ref="G19">IF(ROW()-ROW($G$2)+1&lt;=COUNTA('School Data'!$A$5:$A$44),INDEX('School Data'!$A$5:$A$44,ROW()-ROW($G$2)+1),"")</f>
        <v/>
      </c>
      <c r="H19" t="str">
        <f t="array" ref="H19">IF(G19="","",INDEX('School Data'!$Z$5:$Z$44,ROW()-1))</f>
        <v/>
      </c>
      <c r="J19" t="str">
        <f>IF(ROW()-ROW($J$2)+1&lt;=COUNTA('School Data'!$A$5:$A$44),INDEX('School Data'!$A$5:$A$44,ROW()-ROW($J$2)+1),"")</f>
        <v/>
      </c>
      <c r="K19" t="str">
        <f>IF(J19="","",INDEX('School Data'!$AD$5:$AD$44,ROW()-1))</f>
        <v/>
      </c>
    </row>
    <row r="20" spans="7:11" x14ac:dyDescent="0.3">
      <c r="G20" t="str">
        <f t="array" ref="G20">IF(ROW()-ROW($G$2)+1&lt;=COUNTA('School Data'!$A$5:$A$44),INDEX('School Data'!$A$5:$A$44,ROW()-ROW($G$2)+1),"")</f>
        <v/>
      </c>
      <c r="H20" t="str">
        <f t="array" ref="H20">IF(G20="","",INDEX('School Data'!$Z$5:$Z$44,ROW()-1))</f>
        <v/>
      </c>
      <c r="J20" t="str">
        <f>IF(ROW()-ROW($J$2)+1&lt;=COUNTA('School Data'!$A$5:$A$44),INDEX('School Data'!$A$5:$A$44,ROW()-ROW($J$2)+1),"")</f>
        <v/>
      </c>
      <c r="K20" t="str">
        <f>IF(J20="","",INDEX('School Data'!$AD$5:$AD$44,ROW()-1))</f>
        <v/>
      </c>
    </row>
    <row r="21" spans="7:11" x14ac:dyDescent="0.3">
      <c r="G21" t="str">
        <f t="array" ref="G21">IF(ROW()-ROW($G$2)+1&lt;=COUNTA('School Data'!$A$5:$A$44),INDEX('School Data'!$A$5:$A$44,ROW()-ROW($G$2)+1),"")</f>
        <v/>
      </c>
      <c r="H21" t="str">
        <f t="array" ref="H21">IF(G21="","",INDEX('School Data'!$Z$5:$Z$44,ROW()-1))</f>
        <v/>
      </c>
      <c r="J21" t="str">
        <f>IF(ROW()-ROW($J$2)+1&lt;=COUNTA('School Data'!$A$5:$A$44),INDEX('School Data'!$A$5:$A$44,ROW()-ROW($J$2)+1),"")</f>
        <v/>
      </c>
      <c r="K21" t="str">
        <f>IF(J21="","",INDEX('School Data'!$AD$5:$AD$44,ROW()-1))</f>
        <v/>
      </c>
    </row>
    <row r="22" spans="7:11" x14ac:dyDescent="0.3">
      <c r="J22" t="str">
        <f>IF(ROW()-ROW($J$2)+1&lt;=COUNTA('School Data'!$A$5:$A$44),INDEX('School Data'!$A$5:$A$44,ROW()-ROW($J$2)+1),"")</f>
        <v/>
      </c>
      <c r="K22" t="str">
        <f>IF(J22="","",INDEX('School Data'!$AD$5:$AD$44,ROW()-1))</f>
        <v/>
      </c>
    </row>
    <row r="23" spans="7:11" x14ac:dyDescent="0.3">
      <c r="J23" t="str">
        <f>IF(ROW()-ROW($J$2)+1&lt;=COUNTA('School Data'!$A$5:$A$44),INDEX('School Data'!$A$5:$A$44,ROW()-ROW($J$2)+1),"")</f>
        <v/>
      </c>
      <c r="K23" t="str">
        <f>IF(J23="","",INDEX('School Data'!$AD$5:$AD$44,ROW()-1))</f>
        <v/>
      </c>
    </row>
    <row r="24" spans="7:11" x14ac:dyDescent="0.3">
      <c r="J24" t="str">
        <f>IF(ROW()-ROW($J$2)+1&lt;=COUNTA('School Data'!$A$5:$A$44),INDEX('School Data'!$A$5:$A$44,ROW()-ROW($J$2)+1),"")</f>
        <v/>
      </c>
      <c r="K24" t="str">
        <f>IF(J24="","",INDEX('School Data'!$AD$5:$AD$44,ROW()-1))</f>
        <v/>
      </c>
    </row>
    <row r="25" spans="7:11" x14ac:dyDescent="0.3">
      <c r="J25" t="str">
        <f>IF(ROW()-ROW($J$2)+1&lt;=COUNTA('School Data'!$A$5:$A$44),INDEX('School Data'!$A$5:$A$44,ROW()-ROW($J$2)+1),"")</f>
        <v/>
      </c>
      <c r="K25" t="str">
        <f>IF(J25="","",INDEX('School Data'!$AD$5:$AD$44,ROW()-1))</f>
        <v/>
      </c>
    </row>
    <row r="26" spans="7:11" x14ac:dyDescent="0.3">
      <c r="J26" t="str">
        <f>IF(ROW()-ROW($J$2)+1&lt;=COUNTA('School Data'!$A$5:$A$44),INDEX('School Data'!$A$5:$A$44,ROW()-ROW($J$2)+1),"")</f>
        <v/>
      </c>
      <c r="K26" t="str">
        <f>IF(J26="","",INDEX('School Data'!$AD$5:$AD$44,ROW()-1))</f>
        <v/>
      </c>
    </row>
    <row r="27" spans="7:11" x14ac:dyDescent="0.3">
      <c r="J27" t="str">
        <f>IF(ROW()-ROW($J$2)+1&lt;=COUNTA('School Data'!$A$5:$A$44),INDEX('School Data'!$A$5:$A$44,ROW()-ROW($J$2)+1),"")</f>
        <v/>
      </c>
      <c r="K27" t="str">
        <f>IF(J27="","",INDEX('School Data'!$AD$5:$AD$44,ROW()-1))</f>
        <v/>
      </c>
    </row>
    <row r="28" spans="7:11" x14ac:dyDescent="0.3">
      <c r="J28" t="str">
        <f>IF(ROW()-ROW($J$2)+1&lt;=COUNTA('School Data'!$A$5:$A$44),INDEX('School Data'!$A$5:$A$44,ROW()-ROW($J$2)+1),"")</f>
        <v/>
      </c>
      <c r="K28" t="str">
        <f>IF(J28="","",INDEX('School Data'!$AD$5:$AD$44,ROW()-1))</f>
        <v/>
      </c>
    </row>
    <row r="29" spans="7:11" x14ac:dyDescent="0.3">
      <c r="J29" t="str">
        <f>IF(ROW()-ROW($J$2)+1&lt;=COUNTA('School Data'!$A$5:$A$44),INDEX('School Data'!$A$5:$A$44,ROW()-ROW($J$2)+1),"")</f>
        <v/>
      </c>
      <c r="K29" t="str">
        <f>IF(J29="","",INDEX('School Data'!$AD$5:$AD$44,ROW()-1))</f>
        <v/>
      </c>
    </row>
    <row r="30" spans="7:11" x14ac:dyDescent="0.3">
      <c r="J30" t="str">
        <f>IF(ROW()-ROW($J$2)+1&lt;=COUNTA('School Data'!$A$5:$A$44),INDEX('School Data'!$A$5:$A$44,ROW()-ROW($J$2)+1),"")</f>
        <v/>
      </c>
      <c r="K30" t="str">
        <f>IF(J30="","",INDEX('School Data'!$AD$5:$AD$44,ROW()-1))</f>
        <v/>
      </c>
    </row>
    <row r="31" spans="7:11" x14ac:dyDescent="0.3">
      <c r="J31" t="str">
        <f>IF(ROW()-ROW($J$2)+1&lt;=COUNTA('School Data'!$A$5:$A$44),INDEX('School Data'!$A$5:$A$44,ROW()-ROW($J$2)+1),"")</f>
        <v/>
      </c>
      <c r="K31" t="str">
        <f>IF(J31="","",INDEX('School Data'!$AD$5:$AD$44,ROW()-1))</f>
        <v/>
      </c>
    </row>
    <row r="32" spans="7:11" x14ac:dyDescent="0.3">
      <c r="J32" t="str">
        <f>IF(ROW()-ROW($J$2)+1&lt;=COUNTA('School Data'!$A$5:$A$44),INDEX('School Data'!$A$5:$A$44,ROW()-ROW($J$2)+1),"")</f>
        <v/>
      </c>
      <c r="K32" t="str">
        <f>IF(J32="","",INDEX('School Data'!$AD$5:$AD$44,ROW()-1))</f>
        <v/>
      </c>
    </row>
    <row r="33" spans="10:11" x14ac:dyDescent="0.3">
      <c r="J33" t="str">
        <f>IF(ROW()-ROW($J$2)+1&lt;=COUNTA('School Data'!$A$5:$A$44),INDEX('School Data'!$A$5:$A$44,ROW()-ROW($J$2)+1),"")</f>
        <v/>
      </c>
      <c r="K33" t="str">
        <f>IF(J33="","",INDEX('School Data'!$AD$5:$AD$44,ROW()-1))</f>
        <v/>
      </c>
    </row>
    <row r="34" spans="10:11" x14ac:dyDescent="0.3">
      <c r="J34" t="str">
        <f>IF(ROW()-ROW($J$2)+1&lt;=COUNTA('School Data'!$A$5:$A$44),INDEX('School Data'!$A$5:$A$44,ROW()-ROW($J$2)+1),"")</f>
        <v/>
      </c>
      <c r="K34" t="str">
        <f>IF(J34="","",INDEX('School Data'!$AD$5:$AD$44,ROW()-1))</f>
        <v/>
      </c>
    </row>
    <row r="35" spans="10:11" x14ac:dyDescent="0.3">
      <c r="J35" t="str">
        <f>IF(ROW()-ROW($J$2)+1&lt;=COUNTA('School Data'!$A$5:$A$44),INDEX('School Data'!$A$5:$A$44,ROW()-ROW($J$2)+1),"")</f>
        <v/>
      </c>
      <c r="K35" t="str">
        <f>IF(J35="","",INDEX('School Data'!$AD$5:$AD$44,ROW()-1))</f>
        <v/>
      </c>
    </row>
    <row r="36" spans="10:11" x14ac:dyDescent="0.3">
      <c r="J36" t="str">
        <f>IF(ROW()-ROW($J$2)+1&lt;=COUNTA('School Data'!$A$5:$A$44),INDEX('School Data'!$A$5:$A$44,ROW()-ROW($J$2)+1),"")</f>
        <v/>
      </c>
      <c r="K36" t="str">
        <f>IF(J36="","",INDEX('School Data'!$AD$5:$AD$44,ROW()-1))</f>
        <v/>
      </c>
    </row>
    <row r="37" spans="10:11" x14ac:dyDescent="0.3">
      <c r="J37" t="str">
        <f>IF(ROW()-ROW($J$2)+1&lt;=COUNTA('School Data'!$A$5:$A$44),INDEX('School Data'!$A$5:$A$44,ROW()-ROW($J$2)+1),"")</f>
        <v/>
      </c>
      <c r="K37" t="str">
        <f>IF(J37="","",INDEX('School Data'!$AD$5:$AD$44,ROW()-1))</f>
        <v/>
      </c>
    </row>
    <row r="38" spans="10:11" x14ac:dyDescent="0.3">
      <c r="J38" t="str">
        <f>IF(ROW()-ROW($J$2)+1&lt;=COUNTA('School Data'!$A$5:$A$44),INDEX('School Data'!$A$5:$A$44,ROW()-ROW($J$2)+1),"")</f>
        <v/>
      </c>
      <c r="K38" t="str">
        <f>IF(J38="","",INDEX('School Data'!$AD$5:$AD$44,ROW()-1))</f>
        <v/>
      </c>
    </row>
    <row r="39" spans="10:11" x14ac:dyDescent="0.3">
      <c r="J39" t="str">
        <f>IF(ROW()-ROW($J$2)+1&lt;=COUNTA('School Data'!$A$5:$A$44),INDEX('School Data'!$A$5:$A$44,ROW()-ROW($J$2)+1),"")</f>
        <v/>
      </c>
      <c r="K39" t="str">
        <f>IF(J39="","",INDEX('School Data'!$AD$5:$AD$44,ROW()-1))</f>
        <v/>
      </c>
    </row>
    <row r="40" spans="10:11" x14ac:dyDescent="0.3">
      <c r="J40" t="str">
        <f>IF(ROW()-ROW($J$2)+1&lt;=COUNTA('School Data'!$A$5:$A$44),INDEX('School Data'!$A$5:$A$44,ROW()-ROW($J$2)+1),"")</f>
        <v/>
      </c>
      <c r="K40" t="str">
        <f>IF(J40="","",INDEX('School Data'!$AD$5:$AD$44,ROW()-1))</f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85ECE51E7D84AA530C317FA260BD6" ma:contentTypeVersion="10" ma:contentTypeDescription="Create a new document." ma:contentTypeScope="" ma:versionID="ee119fd96900491cf5ad8eeb95c9484c">
  <xsd:schema xmlns:xsd="http://www.w3.org/2001/XMLSchema" xmlns:xs="http://www.w3.org/2001/XMLSchema" xmlns:p="http://schemas.microsoft.com/office/2006/metadata/properties" xmlns:ns2="f5cb54eb-7aa7-49f6-bb0f-e1de4b4d4c00" xmlns:ns3="50ac8c5a-9a1e-46cb-92c2-4b805cf655e7" targetNamespace="http://schemas.microsoft.com/office/2006/metadata/properties" ma:root="true" ma:fieldsID="33fc0324e3563a9ab4690877322cc8e0" ns2:_="" ns3:_="">
    <xsd:import namespace="f5cb54eb-7aa7-49f6-bb0f-e1de4b4d4c00"/>
    <xsd:import namespace="50ac8c5a-9a1e-46cb-92c2-4b805cf655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b54eb-7aa7-49f6-bb0f-e1de4b4d4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497bb87-b13c-4429-9ec9-2cc3b1bfee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ac8c5a-9a1e-46cb-92c2-4b805cf655e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2e4208a-63d5-47b7-95ad-845bb72d5bd0}" ma:internalName="TaxCatchAll" ma:showField="CatchAllData" ma:web="50ac8c5a-9a1e-46cb-92c2-4b805cf655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ac8c5a-9a1e-46cb-92c2-4b805cf655e7" xsi:nil="true"/>
    <lcf76f155ced4ddcb4097134ff3c332f xmlns="f5cb54eb-7aa7-49f6-bb0f-e1de4b4d4c0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7B3B407-5E24-458A-82AC-4846277499CA}"/>
</file>

<file path=customXml/itemProps2.xml><?xml version="1.0" encoding="utf-8"?>
<ds:datastoreItem xmlns:ds="http://schemas.openxmlformats.org/officeDocument/2006/customXml" ds:itemID="{FD20E875-B926-4B69-9A74-EDF85FF06E25}"/>
</file>

<file path=customXml/itemProps3.xml><?xml version="1.0" encoding="utf-8"?>
<ds:datastoreItem xmlns:ds="http://schemas.openxmlformats.org/officeDocument/2006/customXml" ds:itemID="{19802D6F-34E6-42E8-A808-583CD71404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School Data</vt:lpstr>
      <vt:lpstr>Thresholds</vt:lpstr>
      <vt:lpstr>Instructions</vt:lpstr>
      <vt:lpstr>Chart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2026-03-27T13:47:50Z</dcterms:created>
  <dcterms:modified xsi:type="dcterms:W3CDTF">2026-03-27T13:47:50Z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0x010100E5985ECE51E7D84AA530C317FA260BD6</vt:lpwstr>
  </property>
</Properties>
</file>